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380" windowHeight="10110" activeTab="0"/>
  </bookViews>
  <sheets>
    <sheet name="objectives" sheetId="1" r:id="rId1"/>
  </sheets>
  <definedNames>
    <definedName name="_xlnm.Print_Area" localSheetId="0">'objectives'!$A$1:$AD$176</definedName>
  </definedNames>
  <calcPr calcMode="autoNoTable" fullCalcOnLoad="1"/>
</workbook>
</file>

<file path=xl/sharedStrings.xml><?xml version="1.0" encoding="utf-8"?>
<sst xmlns="http://schemas.openxmlformats.org/spreadsheetml/2006/main" count="238" uniqueCount="144">
  <si>
    <t xml:space="preserve">The objective score is always between 0 and 100.  A score of 0 represents a total failure (0%) of an alternative to meet the objective, </t>
  </si>
  <si>
    <t xml:space="preserve">and a score of 100 represents a perfect meeting (100%) of the objective. The objective score for each alternative solution can be </t>
  </si>
  <si>
    <t xml:space="preserve">determined by an algorithm, team consensus, or some logical or arbitrary match of the 0-100 scale paired to some other measurable or </t>
  </si>
  <si>
    <t>Relative importance is used to generate relative weights between the objectives (or criteria.)  Determining relative importance is a</t>
  </si>
  <si>
    <t>more intuitive process than directly and arbitrarily assigning relative weights.</t>
  </si>
  <si>
    <t>determinable scale for the raw score input.  The objective scoring result is the percentage that the alternative meets the objective.</t>
  </si>
  <si>
    <t xml:space="preserve">Show and explain what Alternatives were considered  </t>
  </si>
  <si>
    <t>Show Scored Objectives, and their algorithms for converting raw score to a (0-100) score.</t>
  </si>
  <si>
    <t>Show Absolute-Criteria and their algorithms and cutoff value for converting raw score to (Go / No-go).</t>
  </si>
  <si>
    <t>Show relative importance assignments for each scored objective</t>
  </si>
  <si>
    <t>For each scored-objective, explain the algorithm used to convert a raw measurement to a 0-100 score</t>
  </si>
  <si>
    <t>This step can be quite elaborate, and separate presentation charts may be required.</t>
  </si>
  <si>
    <t>For each objective or criteria, have a backup sheet summarizing how the raw measure was determined/calculated/measured for each alternative.</t>
  </si>
  <si>
    <t>Steps 5 &amp; 6 are completely automated, with the ranking as the final output.  Rank is determined without regard to Go / No-Go  criteria.</t>
  </si>
  <si>
    <t xml:space="preserve">Go / No-Go criteria are often changed to scored objectives when they are considered by the final decision authority.  </t>
  </si>
  <si>
    <t>The relation between the raw measure and the objective score does not have to be linear -- non-linear relations can be accommodated.</t>
  </si>
  <si>
    <r>
      <t>Step 1: Define Alternative Solutions.</t>
    </r>
    <r>
      <rPr>
        <sz val="10"/>
        <rFont val="Times New Roman"/>
        <family val="1"/>
      </rPr>
      <t xml:space="preserve">  Every problem has alternative solutions, including doing nothing.  Some solutions may be combinations of other solutions.  At least three alternatives should be considered, and preferably five or more.  In the demo example, above, alternatives are limited to no more than six, but in a general matrix, any number of alternative solutions could be accommodated.</t>
    </r>
  </si>
  <si>
    <r>
      <t xml:space="preserve">Step 3b: Determine/calculate/measure the raw score </t>
    </r>
    <r>
      <rPr>
        <sz val="10"/>
        <rFont val="Times New Roman"/>
        <family val="1"/>
      </rPr>
      <t>for each objective/criteria, for each alternative solution.  Determining the raw score of an objective or criteria for a particular alternative may be quite involved - taking considerable time and effort, as well as several pages of documentation.  If so, a one-page summary backup sheet should be prepared for presentation of how the raw scores were determined.</t>
    </r>
  </si>
  <si>
    <r>
      <t>Step 5: Assemble the matrix.</t>
    </r>
    <r>
      <rPr>
        <sz val="10"/>
        <rFont val="Times New Roman"/>
        <family val="1"/>
      </rPr>
      <t xml:space="preserve">  In the demo example, above, the objectives are arranged in columns and the alternative solutions are arranged in rows.  Over each column of objective. a relative importance value is posted, and its relative weight calculated. The results of the scoring are posted in the appropriate cell. The matrix can be easily transposed so that alternatives are in columns, and objectives/criteria in rows.  However, most reviewers will prefer the display as shown.</t>
    </r>
  </si>
  <si>
    <r>
      <t xml:space="preserve">Step 7: Presentation to Decision Authority.  </t>
    </r>
    <r>
      <rPr>
        <sz val="10"/>
        <rFont val="Times New Roman"/>
        <family val="1"/>
      </rPr>
      <t xml:space="preserve">Because it is so logically arranged, an Objective Decision Matrix is amenable to fairly thorough review by the preparer's command chain.  However, its brief format also means that a verbal description by the presenter might help the reviewer more rapidly absorb the content and impact of the decision it points to. The presenter should briefly explain each step of input:  </t>
    </r>
  </si>
  <si>
    <r>
      <t xml:space="preserve">Step 8: Iteration.  </t>
    </r>
    <r>
      <rPr>
        <sz val="10"/>
        <rFont val="Times New Roman"/>
        <family val="1"/>
      </rPr>
      <t xml:space="preserve">The automated Objective Decision Matrix can be changed and modified fairly quickly - even during a presentation if one is using a projection directly from a computer spreadsheet.  A few iterations through the decision process should quickly bring all decision makers into common agreement and accordance on the final decision.  </t>
    </r>
  </si>
  <si>
    <r>
      <t>Step 2a: Define Scored Objectives.</t>
    </r>
    <r>
      <rPr>
        <sz val="10"/>
        <rFont val="Times New Roman"/>
        <family val="1"/>
      </rPr>
      <t xml:space="preserve">  Objectives are of two classes - </t>
    </r>
    <r>
      <rPr>
        <i/>
        <sz val="10"/>
        <rFont val="Times New Roman"/>
        <family val="1"/>
      </rPr>
      <t>absolute criteria</t>
    </r>
    <r>
      <rPr>
        <sz val="10"/>
        <rFont val="Times New Roman"/>
        <family val="1"/>
      </rPr>
      <t xml:space="preserve"> or </t>
    </r>
    <r>
      <rPr>
        <i/>
        <sz val="10"/>
        <rFont val="Times New Roman"/>
        <family val="1"/>
      </rPr>
      <t>scored objective</t>
    </r>
    <r>
      <rPr>
        <sz val="10"/>
        <rFont val="Times New Roman"/>
        <family val="1"/>
      </rPr>
      <t>.  Scored objectives can be measured by some rational method , a relationship can be defined between the raw measure and the objective scale (0-100), and a relative importance (in relation to other scored objectives) can be assigned. In the demo example above, scored objectives are limited to no more than 5, but in a general matrix any number of objectives could be accommodated.  You may change the objective parameters in the demo.</t>
    </r>
  </si>
  <si>
    <r>
      <t>Step 2b: Define Absolute Criteria.</t>
    </r>
    <r>
      <rPr>
        <sz val="10"/>
        <rFont val="Times New Roman"/>
        <family val="1"/>
      </rPr>
      <t xml:space="preserve">  Objectives are of two classes - </t>
    </r>
    <r>
      <rPr>
        <i/>
        <sz val="10"/>
        <rFont val="Times New Roman"/>
        <family val="1"/>
      </rPr>
      <t>absolute criteria</t>
    </r>
    <r>
      <rPr>
        <sz val="10"/>
        <rFont val="Times New Roman"/>
        <family val="1"/>
      </rPr>
      <t xml:space="preserve"> or </t>
    </r>
    <r>
      <rPr>
        <i/>
        <sz val="10"/>
        <rFont val="Times New Roman"/>
        <family val="1"/>
      </rPr>
      <t>scored objective</t>
    </r>
    <r>
      <rPr>
        <sz val="10"/>
        <rFont val="Times New Roman"/>
        <family val="1"/>
      </rPr>
      <t>.  Absolute criteria are of the go / no-go type introduced by Kepner-Tregoe.  Most absolute criteria can also be measured, and the raw score input into some rational algorithm.  A cutoff value marks the Go/No-go decision point.  Care should be taken to only define as absolute those objectives (or criteria) that are really absolute, as otherwise good solutions may be discarded inappropriately.  In the demo example above, absolute criteria are limited to no more than three.  You may change the criteria parameters in the demo.</t>
    </r>
  </si>
  <si>
    <t>DEMO EXAMPLE</t>
  </si>
  <si>
    <r>
      <t xml:space="preserve">Objective Decision Matrix. </t>
    </r>
    <r>
      <rPr>
        <sz val="12"/>
        <rFont val="Arial Narrow"/>
        <family val="2"/>
      </rPr>
      <t xml:space="preserve"> </t>
    </r>
    <r>
      <rPr>
        <sz val="10"/>
        <rFont val="Arial Narrow"/>
        <family val="2"/>
      </rPr>
      <t>The objective decision matrix allows complex, multi-variate alternative solutions to be compared and ranked in order of best performance.  The problem of comparing factors with different dimensional units is resolved by converting the raw measurements of each objectives into a percentage score - from zero (for not meeting the objective at all),to one hundred (for completly meeting the objective.)   The problem of comparing factors of different importance is resolved by assigning a realative importance to each objective.</t>
    </r>
  </si>
  <si>
    <t>benefit-cost ratio</t>
  </si>
  <si>
    <t>% of time avaiable all year</t>
  </si>
  <si>
    <t xml:space="preserve">obj. score = </t>
  </si>
  <si>
    <t>score = B/C*100</t>
  </si>
  <si>
    <t>note that result can be greater than 100</t>
  </si>
  <si>
    <t>( 1 -</t>
  </si>
  <si>
    <t>/</t>
  </si>
  <si>
    <t xml:space="preserve"> Kilometers from beginning to end</t>
  </si>
  <si>
    <t>) * 100</t>
  </si>
  <si>
    <t xml:space="preserve">New One-lane Bridge </t>
  </si>
  <si>
    <t>New Two-lane bridge</t>
  </si>
  <si>
    <t>Pave existing dirt road to existing bridge In next county</t>
  </si>
  <si>
    <t>Suspension foot bridge</t>
  </si>
  <si>
    <r>
      <t xml:space="preserve">* </t>
    </r>
    <r>
      <rPr>
        <b/>
        <sz val="8"/>
        <color indexed="10"/>
        <rFont val="Arial"/>
        <family val="2"/>
      </rPr>
      <t>B/C ratio</t>
    </r>
  </si>
  <si>
    <r>
      <t xml:space="preserve">* </t>
    </r>
    <r>
      <rPr>
        <b/>
        <sz val="8"/>
        <color indexed="10"/>
        <rFont val="Arial"/>
        <family val="2"/>
      </rPr>
      <t>% of time avaiable</t>
    </r>
  </si>
  <si>
    <t>note that result can be negative</t>
  </si>
  <si>
    <r>
      <t xml:space="preserve">Return on investment </t>
    </r>
    <r>
      <rPr>
        <u val="single"/>
        <sz val="8"/>
        <color indexed="9"/>
        <rFont val="Arial"/>
        <family val="2"/>
      </rPr>
      <t>&gt;</t>
    </r>
    <r>
      <rPr>
        <sz val="8"/>
        <color indexed="9"/>
        <rFont val="Arial"/>
        <family val="2"/>
      </rPr>
      <t xml:space="preserve"> 10%</t>
    </r>
  </si>
  <si>
    <t>Cargo tonnage/yr</t>
  </si>
  <si>
    <t>mega-tons of cargo /yr</t>
  </si>
  <si>
    <t>Passengers/yr</t>
  </si>
  <si>
    <t>* mega-tons of cargo/yr</t>
  </si>
  <si>
    <t>million passengers/yr</t>
  </si>
  <si>
    <t>* million passengers/yr</t>
  </si>
  <si>
    <r>
      <t xml:space="preserve">Step 6: Calculate weighted scores, and Rank them.  </t>
    </r>
    <r>
      <rPr>
        <sz val="10"/>
        <rFont val="Times New Roman"/>
        <family val="1"/>
      </rPr>
      <t>Calculation is a mechanical process of multiplying an objective's score for each alternative by its relative weight, and summing the result for all objectives.  The weighted score for each alternative will always be between 0 and 100, and is a measure of the overall percentage compliance of the alternative with all the objectives.  Higher scores are better than lower scores.  The highest score would receive a ranking of 1, the second highest score would receive a ranking of 2, and so forth.  For the example above, the following calculations are automatically performed:</t>
    </r>
  </si>
  <si>
    <r>
      <t>Step 4: Assign the relative importance of each objective.</t>
    </r>
    <r>
      <rPr>
        <sz val="10"/>
        <rFont val="Times New Roman"/>
        <family val="1"/>
      </rPr>
      <t xml:space="preserve"> Absolute criteria are not assigned a relative importance, as it would be infinite.  Scored objectives always have a relative importance. If they are all of equal importance, then all would have a relative importance value  of 1.  If one objective was twice as important as another objective with a relative importance of 1, the twice importance objective would have a relative importance value of 2.  The relative weights of each scored objective is determined mechanically by dividing its relative importance by the sum of all the relative importance values. For the demo example above, the relative weights are automatically calculated as shown below:</t>
    </r>
  </si>
  <si>
    <t>For each absolute-criteria, explain the algorithm and cutoff value used to decide a go or no-go assignment.</t>
  </si>
  <si>
    <t>Objective/Criteria Raw Scores</t>
  </si>
  <si>
    <t>Objective/Criteria Algorithm Results</t>
  </si>
  <si>
    <t>Step 5:  Assemble / Input Raw scores</t>
  </si>
  <si>
    <r>
      <t xml:space="preserve">Step 1: Define </t>
    </r>
    <r>
      <rPr>
        <b/>
        <sz val="10"/>
        <color indexed="14"/>
        <rFont val="Arial Narrow"/>
        <family val="2"/>
      </rPr>
      <t>Alternative solutions.</t>
    </r>
  </si>
  <si>
    <r>
      <t xml:space="preserve">Define Objectives / Criteria </t>
    </r>
    <r>
      <rPr>
        <b/>
        <i/>
        <sz val="10"/>
        <color indexed="12"/>
        <rFont val="Arial"/>
        <family val="2"/>
      </rPr>
      <t>(Financial &amp; non-financial)</t>
    </r>
  </si>
  <si>
    <t>Go / No-Go</t>
  </si>
  <si>
    <r>
      <t>Step 3a: Define/create the algorithm that converts the raw measure to an objective/criteria score - for each alternative.</t>
    </r>
    <r>
      <rPr>
        <sz val="10"/>
        <rFont val="Times New Roman"/>
        <family val="1"/>
      </rPr>
      <t xml:space="preserve"> The normal input is the objective's (or criteria's) raw score for each alternative solution.  An algorithm coverts the raw score into and objective score (between 0 and 100) for scored objectives, or to "Go" or "No-Go" for an absolute criteria..  For a scored objective, a result of  0 indicates the objective is not met to any degree, and a sore of 100 indicates the objective is completely met.  For an absolute criteria, a result of "No" indicates the alternative does not meet the criteria cutoff, and a result of "Go" indicates the criteria cutoff was met or exceeded.  In the demo, all objectives are scored, even for alternatives failing an absolute criteria.  Very often the reviewing chain of command may request an absolute criteria be eliminated, or changed to a scored objective, when an 'no-go' knocks out an otherwise favorable alternative.</t>
    </r>
  </si>
  <si>
    <r>
      <t xml:space="preserve">The </t>
    </r>
    <r>
      <rPr>
        <b/>
        <i/>
        <sz val="10"/>
        <rFont val="Times New Roman"/>
        <family val="1"/>
      </rPr>
      <t>Objective Decision Matrix</t>
    </r>
    <r>
      <rPr>
        <i/>
        <sz val="10"/>
        <rFont val="Times New Roman"/>
        <family val="1"/>
      </rPr>
      <t xml:space="preserve"> allows complex, multi-variate alternative solutions to be fairly compared and ranked in order of preference.  The problem of comparing factors with different dimensional units is resolved by converting the raw measurements of each objectives into a percentage score - from zero (for not meeting the objective at all),to one hundred (for completly meeting the objective.)   The concept for the objective decision matrix evolved from Kepner-Tregoe Decision Analysis, and from an Objectives Matrix presented by Tucker, Dept.of Civil Engineering, University of Texas at Austin.  The resultant Objective Decision Matrix serves as both a document of the decision process based on how well alternative solutions meet pre-determined objectives and criteria, and as a presentation document to the higher chain of command that allows higher authority to intelligently review and comment on the decision process. It also serves as a gaming tool when the matrix is automated.  </t>
    </r>
  </si>
  <si>
    <t xml:space="preserve">Absolute criteria (go / no-go) do not have a </t>
  </si>
  <si>
    <t xml:space="preserve">relative importance (or, rather, it is infinite), and thus are not weighted.  Very few absolute criteria exist in the real world, and thus </t>
  </si>
  <si>
    <t xml:space="preserve">should be used cautiously. </t>
  </si>
  <si>
    <t>Step 2:</t>
  </si>
  <si>
    <t>S1</t>
  </si>
  <si>
    <t>S2</t>
  </si>
  <si>
    <t>Minimize travel time</t>
  </si>
  <si>
    <t>S3</t>
  </si>
  <si>
    <t>Maximize usage / utility</t>
  </si>
  <si>
    <t>Set Objective scoring algorithm</t>
  </si>
  <si>
    <t>scale of 0 to 100</t>
  </si>
  <si>
    <t>Score alternatives</t>
  </si>
  <si>
    <t>Alternative</t>
  </si>
  <si>
    <t>B/C</t>
  </si>
  <si>
    <t>Km</t>
  </si>
  <si>
    <t>score = (% of time avail.)*100</t>
  </si>
  <si>
    <t>% avail.</t>
  </si>
  <si>
    <t>Objective</t>
  </si>
  <si>
    <t>S</t>
  </si>
  <si>
    <t>Relative importance</t>
  </si>
  <si>
    <t>Weight</t>
  </si>
  <si>
    <t>Weighted Score</t>
  </si>
  <si>
    <t xml:space="preserve"> Step 6: Calculate weighted scores and Rank </t>
  </si>
  <si>
    <t>Alternative Solutions</t>
  </si>
  <si>
    <t>Rank</t>
  </si>
  <si>
    <t>Do nothing - status quo</t>
  </si>
  <si>
    <t>Low-water crossing</t>
  </si>
  <si>
    <t>higher score is better</t>
  </si>
  <si>
    <t>© 2003 Dr. Simon R Mouer, PE, PhD</t>
  </si>
  <si>
    <t>User Input</t>
  </si>
  <si>
    <t>NOTES:</t>
  </si>
  <si>
    <t>The Objective Decision Matrix differs significantly from Kepner-Tregoe Decision Analysis and from Tucker's Objectives Matrix:</t>
  </si>
  <si>
    <r>
      <t xml:space="preserve">Benefit-cost ratio </t>
    </r>
    <r>
      <rPr>
        <u val="single"/>
        <sz val="8"/>
        <color indexed="9"/>
        <rFont val="Arial"/>
        <family val="2"/>
      </rPr>
      <t>&gt;</t>
    </r>
    <r>
      <rPr>
        <sz val="8"/>
        <color indexed="9"/>
        <rFont val="Arial"/>
        <family val="2"/>
      </rPr>
      <t xml:space="preserve"> 1 (B/C </t>
    </r>
    <r>
      <rPr>
        <u val="single"/>
        <sz val="8"/>
        <color indexed="9"/>
        <rFont val="Arial"/>
        <family val="2"/>
      </rPr>
      <t xml:space="preserve">&gt; </t>
    </r>
    <r>
      <rPr>
        <sz val="8"/>
        <color indexed="9"/>
        <rFont val="Arial"/>
        <family val="2"/>
      </rPr>
      <t>1)</t>
    </r>
  </si>
  <si>
    <t>The final weighted score for each alternative is always between 0 and 100, and represents the overall percentage that each alternative</t>
  </si>
  <si>
    <t>meets the combined weighted objectives.  The higher the score, the better the alternative.</t>
  </si>
  <si>
    <t>+</t>
  </si>
  <si>
    <t>=</t>
  </si>
  <si>
    <t>Wt Sc</t>
  </si>
  <si>
    <r>
      <t>W</t>
    </r>
    <r>
      <rPr>
        <vertAlign val="subscript"/>
        <sz val="8"/>
        <rFont val="Arial"/>
        <family val="0"/>
      </rPr>
      <t>S3</t>
    </r>
    <r>
      <rPr>
        <sz val="8"/>
        <rFont val="Arial"/>
        <family val="0"/>
      </rPr>
      <t>=</t>
    </r>
  </si>
  <si>
    <r>
      <t>RI</t>
    </r>
    <r>
      <rPr>
        <vertAlign val="subscript"/>
        <sz val="8"/>
        <rFont val="Arial"/>
        <family val="0"/>
      </rPr>
      <t>S3</t>
    </r>
  </si>
  <si>
    <r>
      <t>S</t>
    </r>
    <r>
      <rPr>
        <sz val="8"/>
        <rFont val="Arial"/>
        <family val="0"/>
      </rPr>
      <t xml:space="preserve"> RI</t>
    </r>
  </si>
  <si>
    <t>PROCESS</t>
  </si>
  <si>
    <t xml:space="preserve">Present the results matrix.  Point out that all calculations are mechanical from the input to the final scores and ranking.  .  </t>
  </si>
  <si>
    <t>Point out the high rankings that have No-go's on them.</t>
  </si>
  <si>
    <t>(Demonstration model - up to 6 alternatives, 3 absolute criteria, 5 scored objectives)</t>
  </si>
  <si>
    <t>Raw measure</t>
  </si>
  <si>
    <t>Objective Score</t>
  </si>
  <si>
    <t>Solution</t>
  </si>
  <si>
    <t>Raw</t>
  </si>
  <si>
    <t>score</t>
  </si>
  <si>
    <t xml:space="preserve">Objective </t>
  </si>
  <si>
    <t>Add your own Alternatives</t>
  </si>
  <si>
    <t>Add your own Scored Objective</t>
  </si>
  <si>
    <t>Scored Objectives (0-100)</t>
  </si>
  <si>
    <t>Absolute Criteria (Go/No-go)</t>
  </si>
  <si>
    <t>Evaluate Absolute criteria</t>
  </si>
  <si>
    <t>Maximize Benefit-Cost ratio</t>
  </si>
  <si>
    <t>Go</t>
  </si>
  <si>
    <t>Absolute Criteria</t>
  </si>
  <si>
    <r>
      <t xml:space="preserve">Total cost </t>
    </r>
    <r>
      <rPr>
        <u val="single"/>
        <sz val="8"/>
        <color indexed="9"/>
        <rFont val="Arial"/>
        <family val="2"/>
      </rPr>
      <t>&lt;</t>
    </r>
    <r>
      <rPr>
        <sz val="8"/>
        <color indexed="9"/>
        <rFont val="Arial"/>
        <family val="2"/>
      </rPr>
      <t xml:space="preserve"> 1million</t>
    </r>
  </si>
  <si>
    <t>Scored Objectives</t>
  </si>
  <si>
    <r>
      <t xml:space="preserve">Step 3: </t>
    </r>
    <r>
      <rPr>
        <b/>
        <sz val="10"/>
        <color indexed="10"/>
        <rFont val="Arial Narrow"/>
        <family val="2"/>
      </rPr>
      <t>Score</t>
    </r>
    <r>
      <rPr>
        <b/>
        <sz val="10"/>
        <color indexed="12"/>
        <rFont val="Arial Narrow"/>
        <family val="2"/>
      </rPr>
      <t xml:space="preserve"> Objectives</t>
    </r>
  </si>
  <si>
    <r>
      <t>score = (1-Km/Km</t>
    </r>
    <r>
      <rPr>
        <b/>
        <vertAlign val="subscript"/>
        <sz val="8"/>
        <color indexed="9"/>
        <rFont val="Arial Narrow"/>
        <family val="2"/>
      </rPr>
      <t>max</t>
    </r>
    <r>
      <rPr>
        <b/>
        <sz val="8"/>
        <color indexed="9"/>
        <rFont val="Arial Narrow"/>
        <family val="2"/>
      </rPr>
      <t>)*100</t>
    </r>
  </si>
  <si>
    <r>
      <t>Km</t>
    </r>
    <r>
      <rPr>
        <vertAlign val="subscript"/>
        <sz val="10"/>
        <color indexed="10"/>
        <rFont val="Arial Narrow"/>
        <family val="2"/>
      </rPr>
      <t>max</t>
    </r>
  </si>
  <si>
    <r>
      <t xml:space="preserve">Step 4: Assign </t>
    </r>
    <r>
      <rPr>
        <b/>
        <sz val="10"/>
        <color indexed="10"/>
        <rFont val="Arial Narrow"/>
        <family val="2"/>
      </rPr>
      <t>relative importance</t>
    </r>
    <r>
      <rPr>
        <b/>
        <sz val="10"/>
        <color indexed="12"/>
        <rFont val="Arial Narrow"/>
        <family val="2"/>
      </rPr>
      <t xml:space="preserve"> &amp; weighting of </t>
    </r>
    <r>
      <rPr>
        <b/>
        <i/>
        <sz val="10"/>
        <color indexed="12"/>
        <rFont val="Arial Narrow"/>
        <family val="2"/>
      </rPr>
      <t>scored</t>
    </r>
    <r>
      <rPr>
        <b/>
        <sz val="10"/>
        <color indexed="12"/>
        <rFont val="Arial Narrow"/>
        <family val="2"/>
      </rPr>
      <t xml:space="preserve"> objectives.</t>
    </r>
  </si>
  <si>
    <r>
      <t>W</t>
    </r>
    <r>
      <rPr>
        <vertAlign val="subscript"/>
        <sz val="8"/>
        <rFont val="Arial Narrow"/>
        <family val="2"/>
      </rPr>
      <t>S1</t>
    </r>
    <r>
      <rPr>
        <sz val="8"/>
        <rFont val="Arial Narrow"/>
        <family val="2"/>
      </rPr>
      <t>=</t>
    </r>
  </si>
  <si>
    <r>
      <t>RI</t>
    </r>
    <r>
      <rPr>
        <vertAlign val="subscript"/>
        <sz val="8"/>
        <rFont val="Arial Narrow"/>
        <family val="2"/>
      </rPr>
      <t>S1</t>
    </r>
  </si>
  <si>
    <r>
      <t>W</t>
    </r>
    <r>
      <rPr>
        <vertAlign val="subscript"/>
        <sz val="8"/>
        <rFont val="Arial Narrow"/>
        <family val="2"/>
      </rPr>
      <t>S2</t>
    </r>
    <r>
      <rPr>
        <sz val="8"/>
        <rFont val="Arial Narrow"/>
        <family val="2"/>
      </rPr>
      <t>=</t>
    </r>
  </si>
  <si>
    <r>
      <t>RI</t>
    </r>
    <r>
      <rPr>
        <vertAlign val="subscript"/>
        <sz val="8"/>
        <rFont val="Arial Narrow"/>
        <family val="2"/>
      </rPr>
      <t>S2</t>
    </r>
  </si>
  <si>
    <r>
      <t>S</t>
    </r>
    <r>
      <rPr>
        <sz val="8"/>
        <rFont val="Arial Narrow"/>
        <family val="2"/>
      </rPr>
      <t xml:space="preserve"> RI</t>
    </r>
  </si>
  <si>
    <r>
      <t>W</t>
    </r>
    <r>
      <rPr>
        <vertAlign val="subscript"/>
        <sz val="8"/>
        <rFont val="Arial Narrow"/>
        <family val="2"/>
      </rPr>
      <t>S1</t>
    </r>
  </si>
  <si>
    <r>
      <t>W</t>
    </r>
    <r>
      <rPr>
        <vertAlign val="subscript"/>
        <sz val="8"/>
        <rFont val="Arial Narrow"/>
        <family val="2"/>
      </rPr>
      <t>S2</t>
    </r>
  </si>
  <si>
    <r>
      <t>W</t>
    </r>
    <r>
      <rPr>
        <vertAlign val="subscript"/>
        <sz val="8"/>
        <rFont val="Arial Narrow"/>
        <family val="2"/>
      </rPr>
      <t>S3</t>
    </r>
  </si>
  <si>
    <r>
      <t>Wt</t>
    </r>
    <r>
      <rPr>
        <vertAlign val="subscript"/>
        <sz val="8"/>
        <color indexed="10"/>
        <rFont val="Arial Narrow"/>
        <family val="2"/>
      </rPr>
      <t>1</t>
    </r>
  </si>
  <si>
    <r>
      <t>Wt</t>
    </r>
    <r>
      <rPr>
        <vertAlign val="subscript"/>
        <sz val="8"/>
        <color indexed="10"/>
        <rFont val="Arial Narrow"/>
        <family val="2"/>
      </rPr>
      <t>2</t>
    </r>
  </si>
  <si>
    <r>
      <t>Wt</t>
    </r>
    <r>
      <rPr>
        <vertAlign val="subscript"/>
        <sz val="8"/>
        <color indexed="10"/>
        <rFont val="Arial Narrow"/>
        <family val="2"/>
      </rPr>
      <t>3</t>
    </r>
  </si>
  <si>
    <t>⇒</t>
  </si>
  <si>
    <t>else</t>
  </si>
  <si>
    <r>
      <t xml:space="preserve">raw score </t>
    </r>
    <r>
      <rPr>
        <i/>
        <u val="single"/>
        <sz val="8"/>
        <rFont val="Arial Narrow"/>
        <family val="2"/>
      </rPr>
      <t>&gt;</t>
    </r>
  </si>
  <si>
    <r>
      <t xml:space="preserve">raw score </t>
    </r>
    <r>
      <rPr>
        <i/>
        <u val="single"/>
        <sz val="8"/>
        <rFont val="Arial Narrow"/>
        <family val="2"/>
      </rPr>
      <t>&lt;</t>
    </r>
  </si>
  <si>
    <t>No</t>
  </si>
  <si>
    <t>This demo example is automated, requiring only the data input in the blue squares in Steps 1, 2, 3, &amp; 4.  Feel free to change the input and game it</t>
  </si>
  <si>
    <t>The Absolute Criteria algorithms are pre-programmed, but you can change the criteria parameters in Step 2.</t>
  </si>
  <si>
    <t>The Scored Objectives algorithms are pre-programmed, but you can change the objective parameters in Step 3.</t>
  </si>
  <si>
    <t>Relative Importance is a very intuitive concept.  Assign the least important objective  a value of 1, and assign multiples of that to the rest of the objectives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</si>
</sst>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_);_(* \(#,##0.0\);_(* &quot;-&quot;??_);_(@_)"/>
    <numFmt numFmtId="170" formatCode="_(* #,##0_);_(* \(#,##0\);_(* &quot;-&quot;??_);_(@_)"/>
    <numFmt numFmtId="171" formatCode="0.000"/>
  </numFmts>
  <fonts count="65">
    <font>
      <sz val="10"/>
      <name val="Arial"/>
      <family val="0"/>
    </font>
    <font>
      <u val="single"/>
      <sz val="10"/>
      <color indexed="12"/>
      <name val="Arial"/>
      <family val="0"/>
    </font>
    <font>
      <u val="single"/>
      <sz val="10"/>
      <color indexed="20"/>
      <name val="Arial"/>
      <family val="0"/>
    </font>
    <font>
      <b/>
      <sz val="10"/>
      <color indexed="12"/>
      <name val="Arial"/>
      <family val="2"/>
    </font>
    <font>
      <b/>
      <sz val="10"/>
      <color indexed="14"/>
      <name val="Arial"/>
      <family val="2"/>
    </font>
    <font>
      <b/>
      <sz val="10"/>
      <color indexed="10"/>
      <name val="Arial"/>
      <family val="2"/>
    </font>
    <font>
      <b/>
      <i/>
      <sz val="10"/>
      <color indexed="12"/>
      <name val="Arial"/>
      <family val="2"/>
    </font>
    <font>
      <sz val="8"/>
      <name val="Arial"/>
      <family val="0"/>
    </font>
    <font>
      <sz val="8"/>
      <color indexed="12"/>
      <name val="Arial"/>
      <family val="0"/>
    </font>
    <font>
      <b/>
      <sz val="8"/>
      <name val="Arial"/>
      <family val="2"/>
    </font>
    <font>
      <b/>
      <sz val="8"/>
      <color indexed="10"/>
      <name val="Arial"/>
      <family val="2"/>
    </font>
    <font>
      <sz val="10"/>
      <color indexed="10"/>
      <name val="Arial"/>
      <family val="0"/>
    </font>
    <font>
      <sz val="8"/>
      <color indexed="10"/>
      <name val="Arial"/>
      <family val="0"/>
    </font>
    <font>
      <b/>
      <sz val="10"/>
      <name val="Arial"/>
      <family val="2"/>
    </font>
    <font>
      <b/>
      <sz val="12"/>
      <color indexed="12"/>
      <name val="Symbol"/>
      <family val="1"/>
    </font>
    <font>
      <sz val="10"/>
      <color indexed="12"/>
      <name val="Arial"/>
      <family val="2"/>
    </font>
    <font>
      <sz val="9"/>
      <color indexed="12"/>
      <name val="Arial"/>
      <family val="0"/>
    </font>
    <font>
      <sz val="8"/>
      <color indexed="9"/>
      <name val="Arial"/>
      <family val="2"/>
    </font>
    <font>
      <u val="single"/>
      <sz val="8"/>
      <color indexed="9"/>
      <name val="Arial"/>
      <family val="2"/>
    </font>
    <font>
      <b/>
      <sz val="8"/>
      <color indexed="14"/>
      <name val="Arial Narrow"/>
      <family val="2"/>
    </font>
    <font>
      <sz val="8"/>
      <color indexed="10"/>
      <name val="Arial Narrow"/>
      <family val="2"/>
    </font>
    <font>
      <vertAlign val="subscript"/>
      <sz val="8"/>
      <name val="Arial"/>
      <family val="0"/>
    </font>
    <font>
      <b/>
      <sz val="8"/>
      <name val="Symbol"/>
      <family val="1"/>
    </font>
    <font>
      <sz val="10"/>
      <name val="Arial Narrow"/>
      <family val="2"/>
    </font>
    <font>
      <b/>
      <sz val="8"/>
      <color indexed="12"/>
      <name val="Arial Narrow"/>
      <family val="2"/>
    </font>
    <font>
      <b/>
      <sz val="9"/>
      <color indexed="12"/>
      <name val="Arial"/>
      <family val="2"/>
    </font>
    <font>
      <b/>
      <sz val="8"/>
      <name val="Arial Narrow"/>
      <family val="2"/>
    </font>
    <font>
      <sz val="8"/>
      <color indexed="12"/>
      <name val="Arial Narrow"/>
      <family val="2"/>
    </font>
    <font>
      <sz val="10"/>
      <color indexed="12"/>
      <name val="Arial Narrow"/>
      <family val="2"/>
    </font>
    <font>
      <b/>
      <sz val="10"/>
      <color indexed="9"/>
      <name val="Arial Narrow"/>
      <family val="2"/>
    </font>
    <font>
      <sz val="8"/>
      <color indexed="53"/>
      <name val="Arial Narrow"/>
      <family val="2"/>
    </font>
    <font>
      <sz val="10"/>
      <color indexed="53"/>
      <name val="Arial"/>
      <family val="2"/>
    </font>
    <font>
      <b/>
      <sz val="8"/>
      <color indexed="10"/>
      <name val="Arial Narrow"/>
      <family val="2"/>
    </font>
    <font>
      <sz val="10"/>
      <color indexed="53"/>
      <name val="Arial Narrow"/>
      <family val="2"/>
    </font>
    <font>
      <sz val="10"/>
      <color indexed="10"/>
      <name val="Arial Narrow"/>
      <family val="2"/>
    </font>
    <font>
      <i/>
      <sz val="10"/>
      <name val="Arial Narrow"/>
      <family val="2"/>
    </font>
    <font>
      <b/>
      <sz val="10"/>
      <name val="Arial Narrow"/>
      <family val="2"/>
    </font>
    <font>
      <sz val="8"/>
      <name val="Arial Narrow"/>
      <family val="2"/>
    </font>
    <font>
      <i/>
      <sz val="8"/>
      <name val="Arial Narrow"/>
      <family val="2"/>
    </font>
    <font>
      <i/>
      <u val="single"/>
      <sz val="8"/>
      <name val="Arial Narrow"/>
      <family val="2"/>
    </font>
    <font>
      <b/>
      <sz val="8"/>
      <color indexed="9"/>
      <name val="Arial Narrow"/>
      <family val="2"/>
    </font>
    <font>
      <b/>
      <sz val="12"/>
      <name val="Arial Narrow"/>
      <family val="2"/>
    </font>
    <font>
      <b/>
      <sz val="10"/>
      <color indexed="12"/>
      <name val="Arial Narrow"/>
      <family val="2"/>
    </font>
    <font>
      <b/>
      <sz val="10"/>
      <color indexed="14"/>
      <name val="Arial Narrow"/>
      <family val="2"/>
    </font>
    <font>
      <b/>
      <i/>
      <sz val="10"/>
      <color indexed="12"/>
      <name val="Arial Narrow"/>
      <family val="2"/>
    </font>
    <font>
      <b/>
      <sz val="10"/>
      <color indexed="10"/>
      <name val="Arial Narrow"/>
      <family val="2"/>
    </font>
    <font>
      <b/>
      <vertAlign val="subscript"/>
      <sz val="8"/>
      <color indexed="9"/>
      <name val="Arial Narrow"/>
      <family val="2"/>
    </font>
    <font>
      <b/>
      <i/>
      <sz val="8"/>
      <color indexed="12"/>
      <name val="Arial Narrow"/>
      <family val="2"/>
    </font>
    <font>
      <vertAlign val="subscript"/>
      <sz val="8"/>
      <color indexed="10"/>
      <name val="Arial Narrow"/>
      <family val="2"/>
    </font>
    <font>
      <b/>
      <i/>
      <sz val="8"/>
      <color indexed="10"/>
      <name val="Arial Narrow"/>
      <family val="2"/>
    </font>
    <font>
      <vertAlign val="subscript"/>
      <sz val="10"/>
      <color indexed="10"/>
      <name val="Arial Narrow"/>
      <family val="2"/>
    </font>
    <font>
      <vertAlign val="subscript"/>
      <sz val="8"/>
      <name val="Arial Narrow"/>
      <family val="2"/>
    </font>
    <font>
      <sz val="8"/>
      <color indexed="8"/>
      <name val="Arial Narrow"/>
      <family val="2"/>
    </font>
    <font>
      <sz val="8"/>
      <color indexed="9"/>
      <name val="Arial Narrow"/>
      <family val="2"/>
    </font>
    <font>
      <sz val="8"/>
      <color indexed="44"/>
      <name val="Arial Narrow"/>
      <family val="2"/>
    </font>
    <font>
      <sz val="10"/>
      <color indexed="44"/>
      <name val="Arial Narrow"/>
      <family val="2"/>
    </font>
    <font>
      <sz val="9"/>
      <name val="Arial Unicode MS"/>
      <family val="2"/>
    </font>
    <font>
      <i/>
      <sz val="10"/>
      <name val="Arial"/>
      <family val="0"/>
    </font>
    <font>
      <i/>
      <sz val="10"/>
      <name val="Times New Roman"/>
      <family val="1"/>
    </font>
    <font>
      <b/>
      <i/>
      <sz val="10"/>
      <name val="Times New Roman"/>
      <family val="1"/>
    </font>
    <font>
      <b/>
      <sz val="10"/>
      <name val="Times New Roman"/>
      <family val="1"/>
    </font>
    <font>
      <sz val="10"/>
      <name val="Times New Roman"/>
      <family val="1"/>
    </font>
    <font>
      <i/>
      <sz val="8"/>
      <color indexed="12"/>
      <name val="Arial Narrow"/>
      <family val="2"/>
    </font>
    <font>
      <b/>
      <sz val="11"/>
      <name val="Arial Narrow"/>
      <family val="2"/>
    </font>
    <font>
      <sz val="12"/>
      <name val="Arial Narrow"/>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9">
    <border>
      <left/>
      <right/>
      <top/>
      <bottom/>
      <diagonal/>
    </border>
    <border>
      <left>
        <color indexed="63"/>
      </left>
      <right>
        <color indexed="63"/>
      </right>
      <top>
        <color indexed="63"/>
      </top>
      <bottom style="thick">
        <color indexed="10"/>
      </bottom>
    </border>
    <border>
      <left>
        <color indexed="63"/>
      </left>
      <right>
        <color indexed="63"/>
      </right>
      <top style="thick">
        <color indexed="10"/>
      </top>
      <bottom>
        <color indexed="63"/>
      </bottom>
    </border>
    <border>
      <left>
        <color indexed="63"/>
      </left>
      <right style="thick">
        <color indexed="10"/>
      </right>
      <top>
        <color indexed="63"/>
      </top>
      <bottom>
        <color indexed="63"/>
      </bottom>
    </border>
    <border>
      <left>
        <color indexed="63"/>
      </left>
      <right style="thick">
        <color indexed="10"/>
      </right>
      <top style="thick">
        <color indexed="10"/>
      </top>
      <bottom>
        <color indexed="63"/>
      </bottom>
    </border>
    <border>
      <left>
        <color indexed="63"/>
      </left>
      <right>
        <color indexed="63"/>
      </right>
      <top>
        <color indexed="63"/>
      </top>
      <bottom style="medium">
        <color indexed="12"/>
      </bottom>
    </border>
    <border>
      <left>
        <color indexed="63"/>
      </left>
      <right style="thick">
        <color indexed="10"/>
      </right>
      <top>
        <color indexed="63"/>
      </top>
      <bottom style="medium">
        <color indexed="12"/>
      </bottom>
    </border>
    <border>
      <left>
        <color indexed="63"/>
      </left>
      <right style="thick">
        <color indexed="10"/>
      </right>
      <top style="medium">
        <color indexed="12"/>
      </top>
      <bottom>
        <color indexed="63"/>
      </bottom>
    </border>
    <border>
      <left style="thin"/>
      <right style="thin"/>
      <top style="thin"/>
      <bottom>
        <color indexed="63"/>
      </bottom>
    </border>
    <border>
      <left style="thick">
        <color indexed="12"/>
      </left>
      <right>
        <color indexed="63"/>
      </right>
      <top style="medium">
        <color indexed="12"/>
      </top>
      <bottom>
        <color indexed="63"/>
      </bottom>
    </border>
    <border>
      <left style="thick">
        <color indexed="12"/>
      </left>
      <right>
        <color indexed="63"/>
      </right>
      <top>
        <color indexed="63"/>
      </top>
      <bottom>
        <color indexed="63"/>
      </bottom>
    </border>
    <border>
      <left style="thick">
        <color indexed="12"/>
      </left>
      <right>
        <color indexed="63"/>
      </right>
      <top>
        <color indexed="63"/>
      </top>
      <bottom style="medium">
        <color indexed="12"/>
      </bottom>
    </border>
    <border>
      <left style="thick">
        <color indexed="8"/>
      </left>
      <right>
        <color indexed="63"/>
      </right>
      <top>
        <color indexed="63"/>
      </top>
      <bottom>
        <color indexed="63"/>
      </bottom>
    </border>
    <border>
      <left style="thick">
        <color indexed="10"/>
      </left>
      <right>
        <color indexed="63"/>
      </right>
      <top>
        <color indexed="63"/>
      </top>
      <bottom>
        <color indexed="63"/>
      </bottom>
    </border>
    <border>
      <left style="thick">
        <color indexed="10"/>
      </left>
      <right>
        <color indexed="63"/>
      </right>
      <top>
        <color indexed="63"/>
      </top>
      <bottom style="thick">
        <color indexed="10"/>
      </bottom>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style="thin"/>
      <top style="thin"/>
      <bottom style="medium">
        <color indexed="12"/>
      </bottom>
    </border>
    <border>
      <left>
        <color indexed="63"/>
      </left>
      <right>
        <color indexed="63"/>
      </right>
      <top style="medium">
        <color indexed="12"/>
      </top>
      <bottom>
        <color indexed="63"/>
      </bottom>
    </border>
    <border>
      <left style="thin"/>
      <right>
        <color indexed="63"/>
      </right>
      <top style="thick"/>
      <bottom style="thin"/>
    </border>
    <border>
      <left>
        <color indexed="63"/>
      </left>
      <right>
        <color indexed="63"/>
      </right>
      <top style="thick"/>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thick"/>
    </border>
    <border>
      <left>
        <color indexed="63"/>
      </left>
      <right>
        <color indexed="63"/>
      </right>
      <top style="thin"/>
      <bottom style="thick"/>
    </border>
    <border>
      <left>
        <color indexed="63"/>
      </left>
      <right style="thick">
        <color indexed="10"/>
      </right>
      <top>
        <color indexed="63"/>
      </top>
      <bottom style="thick">
        <color indexed="10"/>
      </bottom>
    </border>
    <border>
      <left style="thin"/>
      <right>
        <color indexed="63"/>
      </right>
      <top style="thin"/>
      <bottom>
        <color indexed="63"/>
      </bottom>
    </border>
    <border>
      <left style="thin"/>
      <right>
        <color indexed="63"/>
      </right>
      <top>
        <color indexed="63"/>
      </top>
      <bottom style="thin"/>
    </border>
    <border>
      <left style="thin"/>
      <right>
        <color indexed="63"/>
      </right>
      <top style="medium">
        <color indexed="12"/>
      </top>
      <bottom>
        <color indexed="63"/>
      </bottom>
    </border>
    <border>
      <left style="thin"/>
      <right>
        <color indexed="63"/>
      </right>
      <top>
        <color indexed="63"/>
      </top>
      <bottom style="medium">
        <color indexed="12"/>
      </bottom>
    </border>
    <border>
      <left style="thin"/>
      <right style="thin"/>
      <top style="medium">
        <color indexed="12"/>
      </top>
      <bottom>
        <color indexed="63"/>
      </bottom>
    </border>
    <border>
      <left style="thin"/>
      <right style="thin"/>
      <top>
        <color indexed="63"/>
      </top>
      <bottom style="thin"/>
    </border>
    <border>
      <left style="thick">
        <color indexed="10"/>
      </left>
      <right>
        <color indexed="63"/>
      </right>
      <top style="thick">
        <color indexed="10"/>
      </top>
      <bottom>
        <color indexed="63"/>
      </bottom>
    </border>
    <border>
      <left style="thick">
        <color indexed="10"/>
      </left>
      <right>
        <color indexed="63"/>
      </right>
      <top>
        <color indexed="63"/>
      </top>
      <bottom style="medium">
        <color indexed="12"/>
      </bottom>
    </border>
    <border>
      <left>
        <color indexed="63"/>
      </left>
      <right>
        <color indexed="63"/>
      </right>
      <top style="medium">
        <color indexed="12"/>
      </top>
      <bottom style="medium">
        <color indexed="12"/>
      </bottom>
    </border>
    <border>
      <left style="thin">
        <color indexed="12"/>
      </left>
      <right style="thin">
        <color indexed="12"/>
      </right>
      <top style="thin">
        <color indexed="12"/>
      </top>
      <bottom style="thin">
        <color indexed="12"/>
      </bottom>
    </border>
    <border>
      <left style="thick">
        <color indexed="10"/>
      </left>
      <right>
        <color indexed="63"/>
      </right>
      <top style="medium">
        <color indexed="12"/>
      </top>
      <bottom>
        <color indexed="63"/>
      </bottom>
    </border>
    <border>
      <left>
        <color indexed="63"/>
      </left>
      <right style="thin">
        <color indexed="12"/>
      </right>
      <top style="thin">
        <color indexed="12"/>
      </top>
      <bottom style="thin">
        <color indexed="12"/>
      </bottom>
    </border>
    <border>
      <left style="thick">
        <color indexed="8"/>
      </left>
      <right style="thin"/>
      <top style="thick">
        <color indexed="8"/>
      </top>
      <bottom style="thin"/>
    </border>
    <border>
      <left>
        <color indexed="63"/>
      </left>
      <right style="thin"/>
      <top style="thick">
        <color indexed="8"/>
      </top>
      <bottom style="thin"/>
    </border>
    <border>
      <left style="thin"/>
      <right style="thin"/>
      <top>
        <color indexed="63"/>
      </top>
      <bottom>
        <color indexed="63"/>
      </bottom>
    </border>
    <border>
      <left>
        <color indexed="63"/>
      </left>
      <right style="medium"/>
      <top>
        <color indexed="63"/>
      </top>
      <bottom>
        <color indexed="63"/>
      </bottom>
    </border>
    <border>
      <left style="thick"/>
      <right style="thin"/>
      <top>
        <color indexed="63"/>
      </top>
      <bottom style="thin"/>
    </border>
    <border>
      <left style="thick"/>
      <right style="thin"/>
      <top style="thin"/>
      <bottom style="thick"/>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medium"/>
    </border>
    <border>
      <left>
        <color indexed="63"/>
      </left>
      <right style="thin"/>
      <top>
        <color indexed="63"/>
      </top>
      <bottom style="medium"/>
    </border>
    <border>
      <left>
        <color indexed="63"/>
      </left>
      <right style="thin"/>
      <top>
        <color indexed="63"/>
      </top>
      <bottom style="thick">
        <color indexed="10"/>
      </bottom>
    </border>
    <border>
      <left style="thin"/>
      <right style="thin"/>
      <top style="thin"/>
      <bottom style="thick">
        <color indexed="10"/>
      </bottom>
    </border>
    <border>
      <left style="thin"/>
      <right>
        <color indexed="63"/>
      </right>
      <top>
        <color indexed="63"/>
      </top>
      <bottom style="medium"/>
    </border>
    <border>
      <left style="thin"/>
      <right>
        <color indexed="63"/>
      </right>
      <top>
        <color indexed="63"/>
      </top>
      <bottom style="thick">
        <color indexed="10"/>
      </bottom>
    </border>
    <border>
      <left style="thin"/>
      <right style="thick">
        <color indexed="10"/>
      </right>
      <top style="thin"/>
      <bottom style="medium"/>
    </border>
    <border>
      <left style="thin"/>
      <right style="thick">
        <color indexed="10"/>
      </right>
      <top style="thin"/>
      <bottom style="thick">
        <color indexed="10"/>
      </bottom>
    </border>
    <border>
      <left style="thick">
        <color indexed="8"/>
      </left>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color indexed="63"/>
      </left>
      <right>
        <color indexed="63"/>
      </right>
      <top style="thick">
        <color indexed="8"/>
      </top>
      <bottom style="thin"/>
    </border>
    <border>
      <left style="thin"/>
      <right style="thin"/>
      <top>
        <color indexed="63"/>
      </top>
      <bottom style="thick"/>
    </border>
    <border>
      <left style="thick">
        <color indexed="10"/>
      </left>
      <right style="thin"/>
      <top style="thick"/>
      <bottom style="thin"/>
    </border>
    <border>
      <left style="thin"/>
      <right style="thin"/>
      <top style="thick"/>
      <bottom style="thin"/>
    </border>
    <border>
      <left style="thin"/>
      <right style="medium"/>
      <top style="thick"/>
      <bottom style="thin"/>
    </border>
    <border>
      <left style="thin"/>
      <right style="medium"/>
      <top>
        <color indexed="63"/>
      </top>
      <bottom style="thin"/>
    </border>
    <border>
      <left style="medium"/>
      <right style="thin"/>
      <top>
        <color indexed="63"/>
      </top>
      <bottom style="thin"/>
    </border>
    <border>
      <left style="thin"/>
      <right style="medium"/>
      <top style="thin"/>
      <bottom style="thin"/>
    </border>
    <border>
      <left style="thin"/>
      <right style="thick">
        <color indexed="10"/>
      </right>
      <top style="thin"/>
      <bottom style="thin"/>
    </border>
    <border>
      <left style="thick">
        <color indexed="10"/>
      </left>
      <right style="thin"/>
      <top style="thin"/>
      <bottom style="thin"/>
    </border>
    <border>
      <left style="thick"/>
      <right style="thin"/>
      <top>
        <color indexed="63"/>
      </top>
      <bottom style="thick"/>
    </border>
    <border>
      <left style="thin"/>
      <right style="medium"/>
      <top>
        <color indexed="63"/>
      </top>
      <bottom style="thick"/>
    </border>
    <border>
      <left style="medium"/>
      <right style="thin"/>
      <top>
        <color indexed="63"/>
      </top>
      <bottom style="thick"/>
    </border>
    <border>
      <left style="thick">
        <color indexed="10"/>
      </left>
      <right style="thin"/>
      <top style="thin"/>
      <bottom style="thick"/>
    </border>
    <border>
      <left style="thin"/>
      <right style="thin"/>
      <top style="thin"/>
      <bottom style="thick"/>
    </border>
    <border>
      <left style="thin"/>
      <right style="medium"/>
      <top style="thin"/>
      <bottom style="thick"/>
    </border>
    <border>
      <left>
        <color indexed="63"/>
      </left>
      <right style="thin"/>
      <top style="thin"/>
      <bottom style="thick"/>
    </border>
    <border>
      <left style="thin"/>
      <right style="thick">
        <color indexed="10"/>
      </right>
      <top style="thin"/>
      <bottom style="thick"/>
    </border>
    <border>
      <left>
        <color indexed="63"/>
      </left>
      <right style="thin"/>
      <top style="thick"/>
      <bottom style="thin"/>
    </border>
    <border>
      <left style="thin"/>
      <right style="thick">
        <color indexed="10"/>
      </right>
      <top style="thick"/>
      <bottom style="thin"/>
    </border>
    <border>
      <left style="thick"/>
      <right style="thin"/>
      <top style="thin"/>
      <bottom>
        <color indexed="63"/>
      </bottom>
    </border>
    <border>
      <left style="thin"/>
      <right style="medium"/>
      <top style="thin"/>
      <bottom>
        <color indexed="63"/>
      </bottom>
    </border>
    <border>
      <left style="medium"/>
      <right style="thin"/>
      <top style="thin"/>
      <bottom>
        <color indexed="63"/>
      </bottom>
    </border>
    <border>
      <left style="thick"/>
      <right style="thin"/>
      <top style="thick"/>
      <bottom style="thin"/>
    </border>
    <border>
      <left style="medium"/>
      <right style="thin"/>
      <top style="thick"/>
      <bottom style="thin"/>
    </border>
    <border>
      <left style="medium"/>
      <right style="thin"/>
      <top style="thin"/>
      <bottom style="thin"/>
    </border>
    <border>
      <left style="medium"/>
      <right style="thin"/>
      <top style="thin"/>
      <bottom style="thick"/>
    </border>
    <border>
      <left>
        <color indexed="63"/>
      </left>
      <right>
        <color indexed="63"/>
      </right>
      <top style="thick">
        <color indexed="10"/>
      </top>
      <bottom style="thick">
        <color indexed="10"/>
      </bottom>
    </border>
    <border>
      <left>
        <color indexed="63"/>
      </left>
      <right>
        <color indexed="63"/>
      </right>
      <top style="thin"/>
      <bottom style="medium">
        <color indexed="12"/>
      </bottom>
    </border>
    <border>
      <left style="thin"/>
      <right style="thick">
        <color indexed="10"/>
      </right>
      <top>
        <color indexed="63"/>
      </top>
      <bottom style="thin"/>
    </border>
    <border>
      <left style="thin"/>
      <right style="thick">
        <color indexed="10"/>
      </right>
      <top>
        <color indexed="63"/>
      </top>
      <bottom style="thick"/>
    </border>
    <border>
      <left style="thick">
        <color indexed="10"/>
      </left>
      <right>
        <color indexed="63"/>
      </right>
      <top>
        <color indexed="63"/>
      </top>
      <bottom style="thin"/>
    </border>
    <border>
      <left style="thick">
        <color indexed="10"/>
      </left>
      <right>
        <color indexed="63"/>
      </right>
      <top style="thin"/>
      <bottom style="thin"/>
    </border>
    <border>
      <left style="thick">
        <color indexed="10"/>
      </left>
      <right>
        <color indexed="63"/>
      </right>
      <top style="thin"/>
      <bottom style="thick"/>
    </border>
    <border>
      <left style="thick">
        <color indexed="10"/>
      </left>
      <right>
        <color indexed="63"/>
      </right>
      <top style="thick"/>
      <bottom style="thin"/>
    </border>
    <border>
      <left>
        <color indexed="63"/>
      </left>
      <right style="medium"/>
      <top style="thick"/>
      <bottom style="thin"/>
    </border>
    <border>
      <left>
        <color indexed="63"/>
      </left>
      <right style="medium"/>
      <top>
        <color indexed="63"/>
      </top>
      <bottom style="thin"/>
    </border>
    <border>
      <left style="thick"/>
      <right>
        <color indexed="63"/>
      </right>
      <top style="thick">
        <color indexed="10"/>
      </top>
      <bottom style="thin"/>
    </border>
    <border>
      <left>
        <color indexed="63"/>
      </left>
      <right>
        <color indexed="63"/>
      </right>
      <top style="thick">
        <color indexed="10"/>
      </top>
      <bottom style="thin"/>
    </border>
    <border>
      <left>
        <color indexed="63"/>
      </left>
      <right style="thick">
        <color indexed="10"/>
      </right>
      <top style="thick">
        <color indexed="10"/>
      </top>
      <bottom style="thin"/>
    </border>
    <border>
      <left style="thick"/>
      <right>
        <color indexed="63"/>
      </right>
      <top>
        <color indexed="63"/>
      </top>
      <bottom style="thin"/>
    </border>
    <border>
      <left style="medium"/>
      <right>
        <color indexed="63"/>
      </right>
      <top>
        <color indexed="63"/>
      </top>
      <bottom style="thin"/>
    </border>
    <border>
      <left>
        <color indexed="63"/>
      </left>
      <right>
        <color indexed="63"/>
      </right>
      <top style="thin">
        <color indexed="12"/>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thick">
        <color indexed="10"/>
      </bottom>
    </border>
    <border>
      <left style="thick">
        <color indexed="12"/>
      </left>
      <right>
        <color indexed="63"/>
      </right>
      <top style="medium">
        <color indexed="12"/>
      </top>
      <bottom style="medium">
        <color indexed="12"/>
      </bottom>
    </border>
    <border>
      <left>
        <color indexed="63"/>
      </left>
      <right style="thick">
        <color indexed="10"/>
      </right>
      <top style="medium">
        <color indexed="12"/>
      </top>
      <bottom style="medium">
        <color indexed="12"/>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color indexed="10"/>
      </top>
      <bottom>
        <color indexed="63"/>
      </bottom>
    </border>
    <border>
      <left>
        <color indexed="63"/>
      </left>
      <right>
        <color indexed="63"/>
      </right>
      <top style="medium"/>
      <bottom>
        <color indexed="63"/>
      </bottom>
    </border>
    <border>
      <left>
        <color indexed="63"/>
      </left>
      <right style="thick">
        <color indexed="10"/>
      </right>
      <top style="medium"/>
      <bottom>
        <color indexed="63"/>
      </bottom>
    </border>
    <border>
      <left style="thick">
        <color indexed="10"/>
      </left>
      <right>
        <color indexed="63"/>
      </right>
      <top style="medium">
        <color indexed="12"/>
      </top>
      <bottom style="medium">
        <color indexed="1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43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Alignment="1">
      <alignment horizontal="left" vertical="top" wrapText="1"/>
    </xf>
    <xf numFmtId="0" fontId="0" fillId="0" borderId="0" xfId="0" applyAlignment="1">
      <alignment horizontal="left" vertical="top"/>
    </xf>
    <xf numFmtId="0" fontId="13" fillId="0" borderId="0" xfId="0" applyFont="1" applyAlignment="1">
      <alignment horizontal="left" vertical="top" wrapText="1"/>
    </xf>
    <xf numFmtId="0" fontId="0" fillId="0" borderId="0" xfId="0" applyBorder="1" applyAlignment="1">
      <alignment/>
    </xf>
    <xf numFmtId="0" fontId="0" fillId="0" borderId="4" xfId="0" applyBorder="1" applyAlignment="1">
      <alignment/>
    </xf>
    <xf numFmtId="0" fontId="0" fillId="0" borderId="0" xfId="0" applyBorder="1" applyAlignment="1" applyProtection="1">
      <alignment/>
      <protection/>
    </xf>
    <xf numFmtId="0" fontId="0" fillId="0" borderId="1" xfId="0" applyBorder="1" applyAlignment="1" applyProtection="1">
      <alignment/>
      <protection/>
    </xf>
    <xf numFmtId="0" fontId="0" fillId="0" borderId="2" xfId="0" applyBorder="1" applyAlignment="1" applyProtection="1">
      <alignment/>
      <protection/>
    </xf>
    <xf numFmtId="0" fontId="0" fillId="0" borderId="4" xfId="0" applyBorder="1" applyAlignment="1" applyProtection="1">
      <alignment/>
      <protection/>
    </xf>
    <xf numFmtId="0" fontId="5" fillId="0" borderId="2" xfId="0" applyFont="1" applyBorder="1" applyAlignment="1" applyProtection="1">
      <alignment horizontal="left"/>
      <protection/>
    </xf>
    <xf numFmtId="0" fontId="0" fillId="0" borderId="0" xfId="0" applyAlignment="1" applyProtection="1">
      <alignment/>
      <protection/>
    </xf>
    <xf numFmtId="0" fontId="0" fillId="0" borderId="3" xfId="0"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0" fontId="0" fillId="0" borderId="7" xfId="0" applyBorder="1" applyAlignment="1" applyProtection="1">
      <alignment/>
      <protection/>
    </xf>
    <xf numFmtId="0" fontId="5" fillId="0" borderId="8" xfId="0" applyFont="1" applyBorder="1" applyAlignment="1" applyProtection="1">
      <alignment horizontal="center" vertical="center"/>
      <protection/>
    </xf>
    <xf numFmtId="0" fontId="9" fillId="0" borderId="3" xfId="0" applyFont="1" applyBorder="1" applyAlignment="1" applyProtection="1">
      <alignment/>
      <protection/>
    </xf>
    <xf numFmtId="1" fontId="0" fillId="0" borderId="3" xfId="0" applyNumberFormat="1" applyBorder="1" applyAlignment="1" applyProtection="1">
      <alignment horizontal="center"/>
      <protection/>
    </xf>
    <xf numFmtId="0" fontId="9" fillId="0" borderId="0" xfId="0" applyFont="1" applyBorder="1" applyAlignment="1" applyProtection="1">
      <alignment horizontal="left"/>
      <protection/>
    </xf>
    <xf numFmtId="0" fontId="0" fillId="0" borderId="9" xfId="0" applyBorder="1" applyAlignment="1" applyProtection="1">
      <alignment/>
      <protection/>
    </xf>
    <xf numFmtId="0" fontId="0" fillId="0" borderId="10" xfId="0" applyBorder="1" applyAlignment="1" applyProtection="1">
      <alignment/>
      <protection/>
    </xf>
    <xf numFmtId="0" fontId="13" fillId="0" borderId="3" xfId="0" applyFont="1" applyBorder="1" applyAlignment="1" applyProtection="1">
      <alignment horizontal="right"/>
      <protection/>
    </xf>
    <xf numFmtId="0" fontId="0" fillId="0" borderId="11" xfId="0" applyBorder="1" applyAlignment="1" applyProtection="1">
      <alignment/>
      <protection/>
    </xf>
    <xf numFmtId="1" fontId="0" fillId="0" borderId="6" xfId="0" applyNumberFormat="1" applyBorder="1" applyAlignment="1" applyProtection="1">
      <alignment horizontal="center"/>
      <protection/>
    </xf>
    <xf numFmtId="0" fontId="3" fillId="0" borderId="0" xfId="0" applyFont="1" applyBorder="1" applyAlignment="1" applyProtection="1">
      <alignment horizontal="left"/>
      <protection/>
    </xf>
    <xf numFmtId="0" fontId="5" fillId="0" borderId="12" xfId="0" applyFont="1" applyBorder="1" applyAlignment="1" applyProtection="1">
      <alignment horizontal="center"/>
      <protection/>
    </xf>
    <xf numFmtId="1" fontId="3" fillId="0" borderId="13" xfId="0" applyNumberFormat="1" applyFont="1" applyBorder="1" applyAlignment="1" applyProtection="1">
      <alignment horizontal="center"/>
      <protection/>
    </xf>
    <xf numFmtId="1" fontId="3" fillId="0" borderId="0" xfId="0" applyNumberFormat="1" applyFont="1" applyBorder="1" applyAlignment="1" applyProtection="1">
      <alignment horizontal="center"/>
      <protection/>
    </xf>
    <xf numFmtId="0" fontId="5" fillId="0" borderId="0" xfId="0" applyFont="1" applyBorder="1" applyAlignment="1" applyProtection="1">
      <alignment horizontal="center"/>
      <protection/>
    </xf>
    <xf numFmtId="0" fontId="15" fillId="0" borderId="14" xfId="0" applyFont="1" applyBorder="1" applyAlignment="1" applyProtection="1">
      <alignment horizontal="left" vertical="center"/>
      <protection/>
    </xf>
    <xf numFmtId="0" fontId="15" fillId="0" borderId="1" xfId="0" applyFont="1" applyBorder="1" applyAlignment="1" applyProtection="1">
      <alignment horizontal="left" vertical="center"/>
      <protection/>
    </xf>
    <xf numFmtId="0" fontId="10" fillId="0" borderId="0" xfId="0" applyFont="1" applyBorder="1" applyAlignment="1" applyProtection="1">
      <alignment horizontal="center"/>
      <protection/>
    </xf>
    <xf numFmtId="1" fontId="0" fillId="0" borderId="3" xfId="0" applyNumberFormat="1" applyFill="1" applyBorder="1" applyAlignment="1" applyProtection="1">
      <alignment horizontal="center"/>
      <protection/>
    </xf>
    <xf numFmtId="0" fontId="0" fillId="0" borderId="0" xfId="0" applyFill="1" applyBorder="1" applyAlignment="1" applyProtection="1">
      <alignment/>
      <protection/>
    </xf>
    <xf numFmtId="0" fontId="4"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14" fillId="0" borderId="0" xfId="0" applyFont="1" applyBorder="1" applyAlignment="1" applyProtection="1">
      <alignment horizontal="center" vertical="center"/>
      <protection/>
    </xf>
    <xf numFmtId="0" fontId="0" fillId="0" borderId="0" xfId="0" applyBorder="1" applyAlignment="1" applyProtection="1">
      <alignment horizontal="center"/>
      <protection/>
    </xf>
    <xf numFmtId="0" fontId="20" fillId="0" borderId="15" xfId="0" applyFont="1" applyBorder="1" applyAlignment="1">
      <alignment horizontal="left"/>
    </xf>
    <xf numFmtId="0" fontId="11" fillId="0" borderId="0" xfId="0" applyFont="1" applyBorder="1" applyAlignment="1">
      <alignment/>
    </xf>
    <xf numFmtId="0" fontId="7" fillId="0" borderId="16" xfId="0" applyFont="1" applyBorder="1" applyAlignment="1">
      <alignment horizontal="center"/>
    </xf>
    <xf numFmtId="0" fontId="22" fillId="0" borderId="0" xfId="0" applyFont="1" applyBorder="1" applyAlignment="1">
      <alignment horizontal="center"/>
    </xf>
    <xf numFmtId="0" fontId="7" fillId="0" borderId="0" xfId="0" applyFont="1" applyBorder="1" applyAlignment="1">
      <alignment horizontal="center"/>
    </xf>
    <xf numFmtId="2" fontId="23" fillId="0" borderId="0" xfId="0" applyNumberFormat="1" applyFont="1" applyAlignment="1">
      <alignment horizontal="left" vertical="top" wrapText="1"/>
    </xf>
    <xf numFmtId="0" fontId="23" fillId="0" borderId="0" xfId="0" applyFont="1" applyAlignment="1">
      <alignment horizontal="left" vertical="top" wrapText="1"/>
    </xf>
    <xf numFmtId="0" fontId="23" fillId="0" borderId="0" xfId="0" applyFont="1" applyAlignment="1" quotePrefix="1">
      <alignment horizontal="center" vertical="center" wrapText="1"/>
    </xf>
    <xf numFmtId="0" fontId="5" fillId="0" borderId="0" xfId="0" applyFont="1" applyAlignment="1">
      <alignment horizontal="center" vertical="top" wrapText="1"/>
    </xf>
    <xf numFmtId="0" fontId="5" fillId="0" borderId="17" xfId="0" applyFont="1" applyBorder="1" applyAlignment="1" applyProtection="1">
      <alignment horizontal="center" vertical="center"/>
      <protection/>
    </xf>
    <xf numFmtId="0" fontId="0" fillId="0" borderId="5" xfId="0" applyBorder="1" applyAlignment="1" applyProtection="1">
      <alignment horizontal="center"/>
      <protection/>
    </xf>
    <xf numFmtId="0" fontId="4" fillId="0" borderId="18" xfId="0" applyFont="1" applyBorder="1" applyAlignment="1" applyProtection="1">
      <alignment horizontal="center"/>
      <protection/>
    </xf>
    <xf numFmtId="1" fontId="0" fillId="0" borderId="18" xfId="0" applyNumberFormat="1" applyBorder="1" applyAlignment="1" applyProtection="1">
      <alignment horizontal="center"/>
      <protection/>
    </xf>
    <xf numFmtId="0" fontId="0" fillId="0" borderId="18" xfId="0" applyBorder="1" applyAlignment="1" applyProtection="1">
      <alignment horizontal="center"/>
      <protection locked="0"/>
    </xf>
    <xf numFmtId="0" fontId="0" fillId="0" borderId="5" xfId="0" applyBorder="1" applyAlignment="1">
      <alignment/>
    </xf>
    <xf numFmtId="0" fontId="0" fillId="0" borderId="18" xfId="0" applyBorder="1" applyAlignment="1" applyProtection="1">
      <alignment horizontal="center"/>
      <protection/>
    </xf>
    <xf numFmtId="0" fontId="4" fillId="0" borderId="19" xfId="0" applyFont="1" applyBorder="1" applyAlignment="1" applyProtection="1">
      <alignment horizontal="center"/>
      <protection/>
    </xf>
    <xf numFmtId="0" fontId="9" fillId="0" borderId="0" xfId="0" applyFont="1" applyBorder="1" applyAlignment="1" applyProtection="1">
      <alignment horizontal="center"/>
      <protection/>
    </xf>
    <xf numFmtId="0" fontId="10" fillId="0" borderId="20" xfId="0" applyFont="1" applyBorder="1" applyAlignment="1" applyProtection="1">
      <alignment horizontal="center"/>
      <protection/>
    </xf>
    <xf numFmtId="0" fontId="4" fillId="0" borderId="8" xfId="0" applyFont="1" applyBorder="1" applyAlignment="1" applyProtection="1">
      <alignment horizontal="center"/>
      <protection/>
    </xf>
    <xf numFmtId="0" fontId="0" fillId="0" borderId="20" xfId="0" applyBorder="1" applyAlignment="1">
      <alignment/>
    </xf>
    <xf numFmtId="0" fontId="23" fillId="0" borderId="0" xfId="0" applyFont="1" applyBorder="1" applyAlignment="1" applyProtection="1">
      <alignment horizontal="center"/>
      <protection/>
    </xf>
    <xf numFmtId="9" fontId="12" fillId="0" borderId="18" xfId="0" applyNumberFormat="1" applyFont="1" applyFill="1" applyBorder="1" applyAlignment="1" applyProtection="1">
      <alignment horizontal="center"/>
      <protection locked="0"/>
    </xf>
    <xf numFmtId="9" fontId="12" fillId="0" borderId="18" xfId="0" applyNumberFormat="1" applyFont="1" applyFill="1" applyBorder="1" applyAlignment="1" applyProtection="1">
      <alignment horizontal="right"/>
      <protection locked="0"/>
    </xf>
    <xf numFmtId="9" fontId="12" fillId="0" borderId="19" xfId="0" applyNumberFormat="1" applyFont="1" applyFill="1" applyBorder="1" applyAlignment="1" applyProtection="1">
      <alignment horizontal="center"/>
      <protection locked="0"/>
    </xf>
    <xf numFmtId="0" fontId="26" fillId="0" borderId="21" xfId="0" applyFont="1" applyBorder="1" applyAlignment="1" applyProtection="1">
      <alignment horizontal="left"/>
      <protection/>
    </xf>
    <xf numFmtId="0" fontId="26" fillId="0" borderId="22" xfId="0" applyFont="1" applyBorder="1" applyAlignment="1" applyProtection="1">
      <alignment horizontal="left"/>
      <protection/>
    </xf>
    <xf numFmtId="0" fontId="26" fillId="0" borderId="23" xfId="0" applyFont="1" applyBorder="1" applyAlignment="1" applyProtection="1">
      <alignment horizontal="left"/>
      <protection/>
    </xf>
    <xf numFmtId="0" fontId="26" fillId="0" borderId="24" xfId="0" applyFont="1" applyBorder="1" applyAlignment="1" applyProtection="1">
      <alignment horizontal="left"/>
      <protection/>
    </xf>
    <xf numFmtId="0" fontId="26" fillId="0" borderId="25" xfId="0" applyFont="1" applyBorder="1" applyAlignment="1" applyProtection="1">
      <alignment horizontal="left"/>
      <protection/>
    </xf>
    <xf numFmtId="0" fontId="26" fillId="0" borderId="26" xfId="0" applyFont="1" applyBorder="1" applyAlignment="1" applyProtection="1">
      <alignment horizontal="left"/>
      <protection/>
    </xf>
    <xf numFmtId="0" fontId="23" fillId="0" borderId="0" xfId="0" applyFont="1" applyBorder="1" applyAlignment="1">
      <alignment/>
    </xf>
    <xf numFmtId="0" fontId="23" fillId="0" borderId="0" xfId="0" applyFont="1" applyBorder="1" applyAlignment="1" applyProtection="1">
      <alignment/>
      <protection locked="0"/>
    </xf>
    <xf numFmtId="0" fontId="27" fillId="0" borderId="0" xfId="0" applyFont="1" applyBorder="1" applyAlignment="1" applyProtection="1">
      <alignment/>
      <protection locked="0"/>
    </xf>
    <xf numFmtId="0" fontId="3" fillId="0" borderId="3" xfId="0" applyFont="1" applyBorder="1" applyAlignment="1" applyProtection="1">
      <alignment horizontal="left"/>
      <protection/>
    </xf>
    <xf numFmtId="0" fontId="16" fillId="0" borderId="0" xfId="0" applyFont="1" applyBorder="1" applyAlignment="1" applyProtection="1">
      <alignment horizontal="right"/>
      <protection/>
    </xf>
    <xf numFmtId="0" fontId="6" fillId="0" borderId="0" xfId="0" applyFont="1" applyBorder="1" applyAlignment="1" applyProtection="1">
      <alignment/>
      <protection/>
    </xf>
    <xf numFmtId="0" fontId="0" fillId="0" borderId="6" xfId="0" applyBorder="1" applyAlignment="1">
      <alignment/>
    </xf>
    <xf numFmtId="0" fontId="8" fillId="0" borderId="1" xfId="0" applyFont="1" applyBorder="1" applyAlignment="1" applyProtection="1">
      <alignment horizontal="right"/>
      <protection/>
    </xf>
    <xf numFmtId="0" fontId="8" fillId="0" borderId="27" xfId="0" applyFont="1" applyBorder="1" applyAlignment="1" applyProtection="1">
      <alignment horizontal="right"/>
      <protection/>
    </xf>
    <xf numFmtId="0" fontId="0" fillId="0" borderId="3" xfId="0" applyBorder="1" applyAlignment="1" applyProtection="1">
      <alignment/>
      <protection locked="0"/>
    </xf>
    <xf numFmtId="0" fontId="0" fillId="0" borderId="7" xfId="0" applyBorder="1" applyAlignment="1">
      <alignment/>
    </xf>
    <xf numFmtId="0" fontId="0" fillId="0" borderId="13" xfId="0" applyBorder="1" applyAlignment="1">
      <alignment/>
    </xf>
    <xf numFmtId="0" fontId="25" fillId="0" borderId="0" xfId="0" applyFont="1" applyBorder="1" applyAlignment="1" applyProtection="1">
      <alignment/>
      <protection/>
    </xf>
    <xf numFmtId="0" fontId="8" fillId="0" borderId="0" xfId="0" applyFont="1" applyBorder="1" applyAlignment="1" applyProtection="1">
      <alignment horizontal="right"/>
      <protection/>
    </xf>
    <xf numFmtId="0" fontId="31" fillId="0" borderId="0" xfId="0" applyFont="1" applyBorder="1" applyAlignment="1" applyProtection="1">
      <alignment/>
      <protection/>
    </xf>
    <xf numFmtId="0" fontId="7" fillId="0" borderId="10" xfId="0" applyFont="1" applyBorder="1" applyAlignment="1" applyProtection="1">
      <alignment/>
      <protection/>
    </xf>
    <xf numFmtId="0" fontId="0" fillId="0" borderId="10" xfId="0" applyFont="1" applyBorder="1" applyAlignment="1" applyProtection="1">
      <alignment/>
      <protection/>
    </xf>
    <xf numFmtId="0" fontId="5" fillId="0" borderId="28"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19" fillId="0" borderId="17" xfId="0" applyFont="1" applyBorder="1" applyAlignment="1" applyProtection="1">
      <alignment horizontal="right"/>
      <protection/>
    </xf>
    <xf numFmtId="0" fontId="19" fillId="0" borderId="29" xfId="0" applyFont="1" applyBorder="1" applyAlignment="1" applyProtection="1">
      <alignment horizontal="right"/>
      <protection/>
    </xf>
    <xf numFmtId="0" fontId="19" fillId="0" borderId="30" xfId="0" applyFont="1" applyBorder="1" applyAlignment="1" applyProtection="1">
      <alignment horizontal="right"/>
      <protection/>
    </xf>
    <xf numFmtId="2" fontId="34" fillId="0" borderId="18" xfId="0" applyNumberFormat="1" applyFont="1" applyFill="1" applyBorder="1" applyAlignment="1" applyProtection="1">
      <alignment horizontal="center"/>
      <protection locked="0"/>
    </xf>
    <xf numFmtId="2" fontId="34" fillId="0" borderId="19" xfId="0" applyNumberFormat="1" applyFont="1" applyFill="1" applyBorder="1" applyAlignment="1" applyProtection="1">
      <alignment horizontal="center"/>
      <protection locked="0"/>
    </xf>
    <xf numFmtId="0" fontId="33" fillId="0" borderId="17" xfId="0" applyFont="1" applyBorder="1" applyAlignment="1" applyProtection="1">
      <alignment horizontal="left"/>
      <protection/>
    </xf>
    <xf numFmtId="0" fontId="33" fillId="0" borderId="31" xfId="0" applyFont="1" applyBorder="1" applyAlignment="1" applyProtection="1">
      <alignment horizontal="left"/>
      <protection/>
    </xf>
    <xf numFmtId="0" fontId="32" fillId="0" borderId="0" xfId="0" applyFont="1" applyBorder="1" applyAlignment="1" applyProtection="1">
      <alignment horizontal="center"/>
      <protection/>
    </xf>
    <xf numFmtId="0" fontId="23" fillId="0" borderId="0" xfId="0" applyFont="1" applyAlignment="1">
      <alignment/>
    </xf>
    <xf numFmtId="0" fontId="26" fillId="0" borderId="32" xfId="0" applyFont="1" applyBorder="1" applyAlignment="1" applyProtection="1">
      <alignment horizontal="left"/>
      <protection/>
    </xf>
    <xf numFmtId="0" fontId="26" fillId="0" borderId="20" xfId="0" applyFont="1" applyBorder="1" applyAlignment="1" applyProtection="1">
      <alignment horizontal="left"/>
      <protection/>
    </xf>
    <xf numFmtId="0" fontId="26" fillId="0" borderId="33" xfId="0" applyFont="1" applyBorder="1" applyAlignment="1" applyProtection="1">
      <alignment horizontal="left"/>
      <protection/>
    </xf>
    <xf numFmtId="0" fontId="26" fillId="0" borderId="0" xfId="0" applyFont="1" applyBorder="1" applyAlignment="1" applyProtection="1">
      <alignment horizontal="left"/>
      <protection/>
    </xf>
    <xf numFmtId="0" fontId="23" fillId="0" borderId="20" xfId="0" applyFont="1" applyBorder="1" applyAlignment="1">
      <alignment/>
    </xf>
    <xf numFmtId="168" fontId="32" fillId="0" borderId="20" xfId="0" applyNumberFormat="1" applyFont="1" applyBorder="1" applyAlignment="1" applyProtection="1">
      <alignment horizontal="center"/>
      <protection/>
    </xf>
    <xf numFmtId="168" fontId="32" fillId="0" borderId="0" xfId="0" applyNumberFormat="1" applyFont="1" applyBorder="1" applyAlignment="1" applyProtection="1">
      <alignment horizontal="center"/>
      <protection/>
    </xf>
    <xf numFmtId="0" fontId="32" fillId="0" borderId="0" xfId="0" applyFont="1" applyBorder="1" applyAlignment="1" applyProtection="1">
      <alignment horizontal="left"/>
      <protection/>
    </xf>
    <xf numFmtId="0" fontId="23" fillId="0" borderId="0" xfId="0" applyFont="1" applyAlignment="1">
      <alignment horizontal="center"/>
    </xf>
    <xf numFmtId="0" fontId="29" fillId="2" borderId="0" xfId="0" applyFont="1" applyFill="1" applyBorder="1" applyAlignment="1" applyProtection="1">
      <alignment horizontal="left"/>
      <protection/>
    </xf>
    <xf numFmtId="0" fontId="23" fillId="2" borderId="0" xfId="0" applyFont="1" applyFill="1" applyAlignment="1" applyProtection="1">
      <alignment horizontal="center"/>
      <protection/>
    </xf>
    <xf numFmtId="0" fontId="23" fillId="3" borderId="0" xfId="0" applyFont="1" applyFill="1" applyBorder="1" applyAlignment="1" applyProtection="1">
      <alignment/>
      <protection/>
    </xf>
    <xf numFmtId="0" fontId="23" fillId="0" borderId="0" xfId="0" applyFont="1" applyFill="1" applyBorder="1" applyAlignment="1" applyProtection="1">
      <alignment/>
      <protection/>
    </xf>
    <xf numFmtId="0" fontId="41" fillId="0" borderId="0" xfId="0" applyFont="1" applyBorder="1" applyAlignment="1" applyProtection="1">
      <alignment vertical="center"/>
      <protection/>
    </xf>
    <xf numFmtId="0" fontId="42" fillId="0" borderId="34" xfId="0" applyFont="1" applyBorder="1" applyAlignment="1" applyProtection="1">
      <alignment horizontal="left"/>
      <protection/>
    </xf>
    <xf numFmtId="0" fontId="42" fillId="0" borderId="2" xfId="0" applyFont="1" applyBorder="1" applyAlignment="1" applyProtection="1">
      <alignment horizontal="left"/>
      <protection/>
    </xf>
    <xf numFmtId="0" fontId="23" fillId="0" borderId="2" xfId="0" applyFont="1" applyBorder="1" applyAlignment="1" applyProtection="1">
      <alignment/>
      <protection/>
    </xf>
    <xf numFmtId="0" fontId="23" fillId="0" borderId="4" xfId="0" applyFont="1" applyBorder="1" applyAlignment="1" applyProtection="1">
      <alignment/>
      <protection/>
    </xf>
    <xf numFmtId="0" fontId="43" fillId="0" borderId="13" xfId="0" applyFont="1" applyBorder="1" applyAlignment="1" applyProtection="1">
      <alignment horizontal="center"/>
      <protection/>
    </xf>
    <xf numFmtId="0" fontId="23" fillId="0" borderId="0" xfId="0" applyFont="1" applyBorder="1" applyAlignment="1" applyProtection="1">
      <alignment/>
      <protection/>
    </xf>
    <xf numFmtId="0" fontId="44" fillId="0" borderId="0" xfId="0" applyFont="1" applyBorder="1" applyAlignment="1" applyProtection="1">
      <alignment/>
      <protection/>
    </xf>
    <xf numFmtId="0" fontId="44" fillId="0" borderId="0" xfId="0" applyFont="1" applyBorder="1" applyAlignment="1" applyProtection="1">
      <alignment/>
      <protection/>
    </xf>
    <xf numFmtId="0" fontId="45" fillId="0" borderId="0" xfId="0" applyFont="1" applyBorder="1" applyAlignment="1" applyProtection="1">
      <alignment horizontal="center"/>
      <protection/>
    </xf>
    <xf numFmtId="0" fontId="43" fillId="0" borderId="14" xfId="0" applyFont="1" applyBorder="1" applyAlignment="1" applyProtection="1">
      <alignment horizontal="center"/>
      <protection/>
    </xf>
    <xf numFmtId="0" fontId="27" fillId="0" borderId="1" xfId="0" applyFont="1" applyBorder="1" applyAlignment="1" applyProtection="1">
      <alignment/>
      <protection/>
    </xf>
    <xf numFmtId="0" fontId="23" fillId="0" borderId="1" xfId="0" applyFont="1" applyBorder="1" applyAlignment="1" applyProtection="1">
      <alignment/>
      <protection/>
    </xf>
    <xf numFmtId="0" fontId="23" fillId="0" borderId="27" xfId="0" applyFont="1" applyBorder="1" applyAlignment="1" applyProtection="1">
      <alignment/>
      <protection/>
    </xf>
    <xf numFmtId="0" fontId="34" fillId="0" borderId="14" xfId="0" applyFont="1" applyBorder="1" applyAlignment="1" applyProtection="1">
      <alignment horizontal="center"/>
      <protection/>
    </xf>
    <xf numFmtId="0" fontId="42" fillId="0" borderId="0" xfId="0" applyFont="1" applyBorder="1" applyAlignment="1" applyProtection="1">
      <alignment horizontal="center"/>
      <protection/>
    </xf>
    <xf numFmtId="0" fontId="42" fillId="0" borderId="35" xfId="0" applyFont="1" applyBorder="1" applyAlignment="1" applyProtection="1">
      <alignment horizontal="left"/>
      <protection/>
    </xf>
    <xf numFmtId="0" fontId="42" fillId="0" borderId="5" xfId="0" applyFont="1" applyBorder="1" applyAlignment="1" applyProtection="1">
      <alignment horizontal="left"/>
      <protection/>
    </xf>
    <xf numFmtId="0" fontId="23" fillId="0" borderId="5" xfId="0" applyFont="1" applyBorder="1" applyAlignment="1" applyProtection="1">
      <alignment/>
      <protection/>
    </xf>
    <xf numFmtId="0" fontId="42" fillId="0" borderId="5" xfId="0" applyFont="1" applyBorder="1" applyAlignment="1" applyProtection="1">
      <alignment horizontal="center"/>
      <protection/>
    </xf>
    <xf numFmtId="0" fontId="42" fillId="0" borderId="36" xfId="0" applyFont="1" applyBorder="1" applyAlignment="1" applyProtection="1">
      <alignment horizontal="center"/>
      <protection/>
    </xf>
    <xf numFmtId="0" fontId="23" fillId="0" borderId="36" xfId="0" applyFont="1" applyBorder="1" applyAlignment="1" applyProtection="1">
      <alignment/>
      <protection/>
    </xf>
    <xf numFmtId="0" fontId="42" fillId="0" borderId="0" xfId="0" applyFont="1" applyBorder="1" applyAlignment="1" applyProtection="1">
      <alignment horizontal="left"/>
      <protection/>
    </xf>
    <xf numFmtId="0" fontId="27" fillId="0" borderId="0" xfId="0" applyFont="1" applyBorder="1" applyAlignment="1" applyProtection="1">
      <alignment/>
      <protection/>
    </xf>
    <xf numFmtId="0" fontId="45" fillId="0" borderId="13" xfId="0" applyFont="1" applyBorder="1" applyAlignment="1" applyProtection="1">
      <alignment horizontal="center"/>
      <protection/>
    </xf>
    <xf numFmtId="0" fontId="43" fillId="0" borderId="18" xfId="0" applyFont="1" applyBorder="1" applyAlignment="1" applyProtection="1">
      <alignment horizontal="center"/>
      <protection/>
    </xf>
    <xf numFmtId="0" fontId="47" fillId="0" borderId="13" xfId="0" applyFont="1" applyBorder="1" applyAlignment="1" applyProtection="1">
      <alignment horizontal="left"/>
      <protection/>
    </xf>
    <xf numFmtId="0" fontId="44" fillId="0" borderId="0" xfId="0" applyFont="1" applyBorder="1" applyAlignment="1" applyProtection="1">
      <alignment horizontal="left"/>
      <protection/>
    </xf>
    <xf numFmtId="0" fontId="23" fillId="0" borderId="13" xfId="0" applyFont="1" applyBorder="1" applyAlignment="1" applyProtection="1">
      <alignment/>
      <protection/>
    </xf>
    <xf numFmtId="0" fontId="37" fillId="0" borderId="0" xfId="0" applyFont="1" applyBorder="1" applyAlignment="1" applyProtection="1">
      <alignment/>
      <protection/>
    </xf>
    <xf numFmtId="0" fontId="27" fillId="0" borderId="37" xfId="0" applyFont="1" applyBorder="1" applyAlignment="1" applyProtection="1">
      <alignment/>
      <protection/>
    </xf>
    <xf numFmtId="0" fontId="34" fillId="0" borderId="0" xfId="0" applyFont="1" applyBorder="1" applyAlignment="1" applyProtection="1">
      <alignment/>
      <protection/>
    </xf>
    <xf numFmtId="0" fontId="20" fillId="0" borderId="0" xfId="0" applyFont="1" applyBorder="1" applyAlignment="1" applyProtection="1">
      <alignment horizontal="left"/>
      <protection/>
    </xf>
    <xf numFmtId="0" fontId="20" fillId="0" borderId="0" xfId="0" applyFont="1" applyBorder="1" applyAlignment="1" applyProtection="1">
      <alignment/>
      <protection/>
    </xf>
    <xf numFmtId="0" fontId="20" fillId="0" borderId="0" xfId="0" applyFont="1" applyBorder="1" applyAlignment="1" applyProtection="1">
      <alignment horizontal="center"/>
      <protection/>
    </xf>
    <xf numFmtId="2" fontId="37" fillId="0" borderId="0" xfId="0" applyNumberFormat="1" applyFont="1" applyBorder="1" applyAlignment="1">
      <alignment horizontal="center" vertical="center"/>
    </xf>
    <xf numFmtId="0" fontId="58" fillId="0" borderId="0" xfId="0" applyFont="1" applyAlignment="1" applyProtection="1">
      <alignment horizontal="left" vertical="top" wrapText="1"/>
      <protection/>
    </xf>
    <xf numFmtId="0" fontId="20" fillId="0" borderId="0" xfId="0" applyFont="1" applyBorder="1" applyAlignment="1" applyProtection="1">
      <alignment horizontal="right"/>
      <protection/>
    </xf>
    <xf numFmtId="0" fontId="49" fillId="0" borderId="13" xfId="0" applyFont="1" applyBorder="1" applyAlignment="1" applyProtection="1">
      <alignment/>
      <protection/>
    </xf>
    <xf numFmtId="0" fontId="43" fillId="0" borderId="8" xfId="0" applyFont="1" applyBorder="1" applyAlignment="1" applyProtection="1">
      <alignment horizontal="center"/>
      <protection/>
    </xf>
    <xf numFmtId="0" fontId="42" fillId="0" borderId="38" xfId="0" applyFont="1" applyBorder="1" applyAlignment="1" applyProtection="1">
      <alignment horizontal="left"/>
      <protection/>
    </xf>
    <xf numFmtId="0" fontId="42" fillId="0" borderId="20" xfId="0" applyFont="1" applyBorder="1" applyAlignment="1" applyProtection="1">
      <alignment horizontal="left"/>
      <protection/>
    </xf>
    <xf numFmtId="0" fontId="23" fillId="0" borderId="20" xfId="0" applyFont="1" applyBorder="1" applyAlignment="1" applyProtection="1">
      <alignment/>
      <protection/>
    </xf>
    <xf numFmtId="0" fontId="27" fillId="0" borderId="20" xfId="0" applyFont="1" applyBorder="1" applyAlignment="1" applyProtection="1">
      <alignment/>
      <protection/>
    </xf>
    <xf numFmtId="0" fontId="27" fillId="0" borderId="39" xfId="0" applyFont="1" applyBorder="1" applyAlignment="1" applyProtection="1">
      <alignment/>
      <protection/>
    </xf>
    <xf numFmtId="0" fontId="34" fillId="0" borderId="0" xfId="0" applyFont="1" applyBorder="1" applyAlignment="1" applyProtection="1">
      <alignment horizontal="right"/>
      <protection/>
    </xf>
    <xf numFmtId="0" fontId="34" fillId="0" borderId="5" xfId="0" applyFont="1" applyBorder="1" applyAlignment="1" applyProtection="1">
      <alignment horizontal="right"/>
      <protection/>
    </xf>
    <xf numFmtId="0" fontId="20" fillId="0" borderId="5" xfId="0" applyFont="1" applyBorder="1" applyAlignment="1" applyProtection="1">
      <alignment horizontal="left"/>
      <protection/>
    </xf>
    <xf numFmtId="0" fontId="20" fillId="0" borderId="5" xfId="0" applyFont="1" applyBorder="1" applyAlignment="1" applyProtection="1">
      <alignment/>
      <protection/>
    </xf>
    <xf numFmtId="0" fontId="20" fillId="0" borderId="5" xfId="0" applyFont="1" applyBorder="1" applyAlignment="1" applyProtection="1">
      <alignment horizontal="center"/>
      <protection/>
    </xf>
    <xf numFmtId="0" fontId="20" fillId="0" borderId="5" xfId="0" applyFont="1" applyBorder="1" applyAlignment="1" applyProtection="1">
      <alignment horizontal="right"/>
      <protection/>
    </xf>
    <xf numFmtId="0" fontId="34" fillId="0" borderId="5" xfId="0" applyFont="1" applyBorder="1" applyAlignment="1" applyProtection="1">
      <alignment/>
      <protection/>
    </xf>
    <xf numFmtId="0" fontId="44" fillId="0" borderId="0" xfId="0" applyFont="1" applyBorder="1" applyAlignment="1" applyProtection="1">
      <alignment horizontal="center"/>
      <protection/>
    </xf>
    <xf numFmtId="0" fontId="34" fillId="0" borderId="13" xfId="0" applyFont="1" applyBorder="1" applyAlignment="1" applyProtection="1">
      <alignment/>
      <protection/>
    </xf>
    <xf numFmtId="0" fontId="34" fillId="0" borderId="35" xfId="0" applyFont="1" applyBorder="1" applyAlignment="1" applyProtection="1">
      <alignment/>
      <protection/>
    </xf>
    <xf numFmtId="0" fontId="34" fillId="0" borderId="14" xfId="0" applyFont="1" applyBorder="1" applyAlignment="1" applyProtection="1">
      <alignment/>
      <protection/>
    </xf>
    <xf numFmtId="0" fontId="20" fillId="0" borderId="1" xfId="0" applyFont="1" applyBorder="1" applyAlignment="1" applyProtection="1">
      <alignment horizontal="right"/>
      <protection/>
    </xf>
    <xf numFmtId="0" fontId="20" fillId="0" borderId="1" xfId="0" applyFont="1" applyBorder="1" applyAlignment="1" applyProtection="1">
      <alignment horizontal="left"/>
      <protection/>
    </xf>
    <xf numFmtId="0" fontId="20" fillId="0" borderId="1" xfId="0" applyFont="1" applyBorder="1" applyAlignment="1" applyProtection="1">
      <alignment/>
      <protection/>
    </xf>
    <xf numFmtId="0" fontId="23" fillId="0" borderId="2" xfId="0" applyFont="1" applyBorder="1" applyAlignment="1">
      <alignment/>
    </xf>
    <xf numFmtId="0" fontId="42" fillId="0" borderId="0" xfId="0" applyFont="1" applyBorder="1" applyAlignment="1" applyProtection="1">
      <alignment horizontal="right" vertical="center"/>
      <protection/>
    </xf>
    <xf numFmtId="0" fontId="42" fillId="0" borderId="0" xfId="0" applyFont="1" applyBorder="1" applyAlignment="1" applyProtection="1">
      <alignment horizontal="center" vertical="center"/>
      <protection/>
    </xf>
    <xf numFmtId="0" fontId="42" fillId="0" borderId="0" xfId="0" applyFont="1" applyFill="1" applyBorder="1" applyAlignment="1" applyProtection="1">
      <alignment horizontal="center"/>
      <protection/>
    </xf>
    <xf numFmtId="0" fontId="45" fillId="0" borderId="0" xfId="0" applyFont="1" applyBorder="1" applyAlignment="1" applyProtection="1">
      <alignment horizontal="right"/>
      <protection/>
    </xf>
    <xf numFmtId="0" fontId="20" fillId="0" borderId="40" xfId="0" applyFont="1" applyBorder="1" applyAlignment="1" applyProtection="1">
      <alignment horizontal="center"/>
      <protection locked="0"/>
    </xf>
    <xf numFmtId="0" fontId="20" fillId="0" borderId="41" xfId="0" applyFont="1" applyBorder="1" applyAlignment="1" applyProtection="1">
      <alignment horizontal="center"/>
      <protection locked="0"/>
    </xf>
    <xf numFmtId="0" fontId="23" fillId="0" borderId="14" xfId="0" applyFont="1" applyBorder="1" applyAlignment="1" applyProtection="1">
      <alignment/>
      <protection/>
    </xf>
    <xf numFmtId="0" fontId="37" fillId="0" borderId="0" xfId="0" applyFont="1" applyBorder="1" applyAlignment="1">
      <alignment horizontal="center" vertical="center"/>
    </xf>
    <xf numFmtId="0" fontId="42" fillId="0" borderId="13" xfId="0" applyFont="1" applyBorder="1" applyAlignment="1" applyProtection="1">
      <alignment horizontal="center"/>
      <protection/>
    </xf>
    <xf numFmtId="0" fontId="34" fillId="0" borderId="42" xfId="0" applyFont="1" applyBorder="1" applyAlignment="1" applyProtection="1">
      <alignment horizontal="center"/>
      <protection/>
    </xf>
    <xf numFmtId="0" fontId="34" fillId="0" borderId="43" xfId="0" applyFont="1" applyBorder="1" applyAlignment="1" applyProtection="1">
      <alignment horizontal="center"/>
      <protection/>
    </xf>
    <xf numFmtId="0" fontId="34" fillId="0" borderId="0" xfId="0" applyFont="1" applyBorder="1" applyAlignment="1" applyProtection="1">
      <alignment horizontal="center"/>
      <protection/>
    </xf>
    <xf numFmtId="0" fontId="34" fillId="0" borderId="17" xfId="0" applyFont="1" applyBorder="1" applyAlignment="1" applyProtection="1">
      <alignment horizontal="center"/>
      <protection/>
    </xf>
    <xf numFmtId="0" fontId="43" fillId="0" borderId="44" xfId="0" applyFont="1" applyBorder="1" applyAlignment="1" applyProtection="1">
      <alignment horizontal="center"/>
      <protection/>
    </xf>
    <xf numFmtId="0" fontId="45" fillId="0" borderId="13" xfId="0" applyFont="1" applyBorder="1" applyAlignment="1" applyProtection="1">
      <alignment horizontal="center" vertical="center" textRotation="90"/>
      <protection/>
    </xf>
    <xf numFmtId="0" fontId="43" fillId="0" borderId="45" xfId="0" applyFont="1" applyBorder="1" applyAlignment="1" applyProtection="1">
      <alignment horizontal="center"/>
      <protection/>
    </xf>
    <xf numFmtId="0" fontId="43" fillId="0" borderId="0" xfId="0" applyFont="1" applyBorder="1" applyAlignment="1" applyProtection="1">
      <alignment horizontal="center"/>
      <protection/>
    </xf>
    <xf numFmtId="1" fontId="23" fillId="0" borderId="0" xfId="0" applyNumberFormat="1" applyFont="1" applyBorder="1" applyAlignment="1" applyProtection="1">
      <alignment horizontal="center"/>
      <protection/>
    </xf>
    <xf numFmtId="0" fontId="23" fillId="0" borderId="1" xfId="0" applyFont="1" applyBorder="1" applyAlignment="1">
      <alignment/>
    </xf>
    <xf numFmtId="0" fontId="28" fillId="0" borderId="1" xfId="0" applyFont="1" applyBorder="1" applyAlignment="1" applyProtection="1">
      <alignment horizontal="center"/>
      <protection/>
    </xf>
    <xf numFmtId="0" fontId="36" fillId="0" borderId="1" xfId="0" applyFont="1" applyBorder="1" applyAlignment="1" applyProtection="1">
      <alignment horizontal="center"/>
      <protection/>
    </xf>
    <xf numFmtId="0" fontId="24" fillId="0" borderId="0" xfId="0" applyFont="1" applyAlignment="1" applyProtection="1">
      <alignment/>
      <protection/>
    </xf>
    <xf numFmtId="0" fontId="28" fillId="0" borderId="0" xfId="0" applyFont="1" applyAlignment="1" applyProtection="1">
      <alignment/>
      <protection/>
    </xf>
    <xf numFmtId="0" fontId="23" fillId="0" borderId="0" xfId="0" applyFont="1" applyAlignment="1" applyProtection="1">
      <alignment/>
      <protection/>
    </xf>
    <xf numFmtId="0" fontId="42" fillId="0" borderId="0" xfId="0" applyFont="1" applyAlignment="1" applyProtection="1">
      <alignment/>
      <protection/>
    </xf>
    <xf numFmtId="0" fontId="28" fillId="0" borderId="0" xfId="0" applyFont="1" applyAlignment="1">
      <alignment/>
    </xf>
    <xf numFmtId="0" fontId="23" fillId="0" borderId="0" xfId="0" applyFont="1" applyAlignment="1">
      <alignment horizontal="left" vertical="top"/>
    </xf>
    <xf numFmtId="0" fontId="36" fillId="0" borderId="0" xfId="0" applyFont="1" applyAlignment="1">
      <alignment horizontal="left" vertical="top"/>
    </xf>
    <xf numFmtId="0" fontId="36" fillId="0" borderId="0" xfId="0" applyFont="1" applyAlignment="1">
      <alignment horizontal="left" vertical="top" wrapText="1"/>
    </xf>
    <xf numFmtId="0" fontId="37" fillId="0" borderId="0" xfId="0" applyFont="1" applyBorder="1" applyAlignment="1">
      <alignment horizontal="center" vertical="center"/>
    </xf>
    <xf numFmtId="0" fontId="37" fillId="0" borderId="16" xfId="0" applyFont="1" applyBorder="1" applyAlignment="1">
      <alignment horizontal="center"/>
    </xf>
    <xf numFmtId="0" fontId="37" fillId="0" borderId="0" xfId="0" applyFont="1" applyBorder="1" applyAlignment="1" quotePrefix="1">
      <alignment horizontal="center" vertical="center"/>
    </xf>
    <xf numFmtId="1" fontId="37" fillId="0" borderId="16" xfId="0" applyNumberFormat="1" applyFont="1" applyBorder="1" applyAlignment="1">
      <alignment horizontal="center"/>
    </xf>
    <xf numFmtId="0" fontId="26" fillId="0" borderId="0" xfId="0" applyFont="1" applyBorder="1" applyAlignment="1">
      <alignment horizontal="center"/>
    </xf>
    <xf numFmtId="0" fontId="37" fillId="0" borderId="0" xfId="0" applyFont="1" applyBorder="1" applyAlignment="1">
      <alignment horizontal="center"/>
    </xf>
    <xf numFmtId="0" fontId="7" fillId="0" borderId="0" xfId="0" applyFont="1" applyBorder="1" applyAlignment="1">
      <alignment horizontal="center" vertical="center"/>
    </xf>
    <xf numFmtId="0" fontId="37" fillId="0" borderId="0" xfId="0" applyFont="1" applyBorder="1" applyAlignment="1" quotePrefix="1">
      <alignment horizontal="center" vertical="center"/>
    </xf>
    <xf numFmtId="2" fontId="37" fillId="0" borderId="0" xfId="0" applyNumberFormat="1" applyFont="1" applyAlignment="1">
      <alignment horizontal="center" vertical="center" wrapText="1"/>
    </xf>
    <xf numFmtId="0" fontId="20" fillId="0" borderId="23" xfId="0" applyFont="1" applyBorder="1" applyAlignment="1">
      <alignment horizontal="center"/>
    </xf>
    <xf numFmtId="0" fontId="20" fillId="0" borderId="24" xfId="0" applyFont="1" applyBorder="1" applyAlignment="1">
      <alignment horizontal="center"/>
    </xf>
    <xf numFmtId="0" fontId="20" fillId="0" borderId="24" xfId="0" applyFont="1" applyBorder="1" applyAlignment="1" quotePrefix="1">
      <alignment horizontal="center"/>
    </xf>
    <xf numFmtId="2" fontId="37" fillId="0" borderId="28" xfId="0" applyNumberFormat="1" applyFont="1" applyBorder="1" applyAlignment="1">
      <alignment/>
    </xf>
    <xf numFmtId="1" fontId="37" fillId="0" borderId="46" xfId="0" applyNumberFormat="1" applyFont="1" applyBorder="1" applyAlignment="1">
      <alignment horizontal="center"/>
    </xf>
    <xf numFmtId="0" fontId="37" fillId="0" borderId="46" xfId="0" applyFont="1" applyBorder="1" applyAlignment="1" quotePrefix="1">
      <alignment horizontal="center"/>
    </xf>
    <xf numFmtId="2" fontId="37" fillId="0" borderId="46" xfId="0" applyNumberFormat="1" applyFont="1" applyBorder="1" applyAlignment="1">
      <alignment/>
    </xf>
    <xf numFmtId="0" fontId="52" fillId="0" borderId="46" xfId="0" applyFont="1" applyBorder="1" applyAlignment="1" quotePrefix="1">
      <alignment horizontal="center"/>
    </xf>
    <xf numFmtId="1" fontId="26" fillId="0" borderId="47" xfId="0" applyNumberFormat="1" applyFont="1" applyBorder="1" applyAlignment="1">
      <alignment horizontal="center"/>
    </xf>
    <xf numFmtId="2" fontId="37" fillId="0" borderId="17" xfId="0" applyNumberFormat="1" applyFont="1" applyBorder="1" applyAlignment="1">
      <alignment/>
    </xf>
    <xf numFmtId="1" fontId="37" fillId="0" borderId="0" xfId="0" applyNumberFormat="1" applyFont="1" applyBorder="1" applyAlignment="1">
      <alignment horizontal="center"/>
    </xf>
    <xf numFmtId="0" fontId="37" fillId="0" borderId="0" xfId="0" applyFont="1" applyBorder="1" applyAlignment="1" quotePrefix="1">
      <alignment horizontal="center"/>
    </xf>
    <xf numFmtId="2" fontId="37" fillId="0" borderId="0" xfId="0" applyNumberFormat="1" applyFont="1" applyBorder="1" applyAlignment="1">
      <alignment/>
    </xf>
    <xf numFmtId="0" fontId="52" fillId="0" borderId="0" xfId="0" applyFont="1" applyBorder="1" applyAlignment="1" quotePrefix="1">
      <alignment horizontal="center"/>
    </xf>
    <xf numFmtId="1" fontId="26" fillId="0" borderId="48" xfId="0" applyNumberFormat="1" applyFont="1" applyBorder="1" applyAlignment="1">
      <alignment horizontal="center"/>
    </xf>
    <xf numFmtId="2" fontId="37" fillId="0" borderId="29" xfId="0" applyNumberFormat="1" applyFont="1" applyBorder="1" applyAlignment="1">
      <alignment/>
    </xf>
    <xf numFmtId="0" fontId="37" fillId="0" borderId="16" xfId="0" applyFont="1" applyBorder="1" applyAlignment="1" quotePrefix="1">
      <alignment horizontal="center"/>
    </xf>
    <xf numFmtId="2" fontId="37" fillId="0" borderId="16" xfId="0" applyNumberFormat="1" applyFont="1" applyBorder="1" applyAlignment="1">
      <alignment/>
    </xf>
    <xf numFmtId="0" fontId="52" fillId="0" borderId="16" xfId="0" applyFont="1" applyBorder="1" applyAlignment="1" quotePrefix="1">
      <alignment horizontal="center"/>
    </xf>
    <xf numFmtId="1" fontId="26" fillId="0" borderId="49" xfId="0" applyNumberFormat="1" applyFont="1" applyBorder="1" applyAlignment="1">
      <alignment horizontal="center"/>
    </xf>
    <xf numFmtId="0" fontId="0" fillId="0" borderId="50" xfId="0" applyBorder="1" applyAlignment="1">
      <alignment/>
    </xf>
    <xf numFmtId="0" fontId="38" fillId="0" borderId="50" xfId="0" applyFont="1" applyBorder="1" applyAlignment="1">
      <alignment horizontal="right" vertical="center"/>
    </xf>
    <xf numFmtId="2" fontId="37" fillId="0" borderId="51" xfId="0" applyNumberFormat="1" applyFont="1" applyBorder="1" applyAlignment="1" applyProtection="1">
      <alignment horizontal="center"/>
      <protection locked="0"/>
    </xf>
    <xf numFmtId="0" fontId="37" fillId="0" borderId="52" xfId="0" applyFont="1" applyBorder="1" applyAlignment="1">
      <alignment horizontal="center"/>
    </xf>
    <xf numFmtId="1" fontId="37" fillId="0" borderId="51" xfId="0" applyNumberFormat="1" applyFont="1" applyBorder="1" applyAlignment="1" applyProtection="1">
      <alignment horizontal="center"/>
      <protection locked="0"/>
    </xf>
    <xf numFmtId="2" fontId="23" fillId="0" borderId="51" xfId="0" applyNumberFormat="1" applyFont="1" applyBorder="1" applyAlignment="1" applyProtection="1">
      <alignment horizontal="center"/>
      <protection locked="0"/>
    </xf>
    <xf numFmtId="0" fontId="38" fillId="0" borderId="1" xfId="0" applyFont="1" applyBorder="1" applyAlignment="1">
      <alignment horizontal="right" vertical="center"/>
    </xf>
    <xf numFmtId="0" fontId="37" fillId="0" borderId="53" xfId="0" applyFont="1" applyBorder="1" applyAlignment="1">
      <alignment horizontal="center"/>
    </xf>
    <xf numFmtId="2" fontId="54" fillId="0" borderId="54" xfId="0" applyNumberFormat="1" applyFont="1" applyBorder="1" applyAlignment="1" applyProtection="1">
      <alignment horizontal="center"/>
      <protection locked="0"/>
    </xf>
    <xf numFmtId="2" fontId="55" fillId="0" borderId="54" xfId="0" applyNumberFormat="1" applyFont="1" applyBorder="1" applyAlignment="1" applyProtection="1">
      <alignment horizontal="center"/>
      <protection locked="0"/>
    </xf>
    <xf numFmtId="0" fontId="56" fillId="0" borderId="55" xfId="0" applyFont="1" applyBorder="1" applyAlignment="1">
      <alignment horizontal="center" vertical="center"/>
    </xf>
    <xf numFmtId="0" fontId="56" fillId="0" borderId="56" xfId="0" applyFont="1" applyBorder="1" applyAlignment="1">
      <alignment horizontal="center" vertical="center"/>
    </xf>
    <xf numFmtId="2" fontId="23" fillId="0" borderId="57" xfId="0" applyNumberFormat="1" applyFont="1" applyBorder="1" applyAlignment="1" applyProtection="1">
      <alignment horizontal="center"/>
      <protection locked="0"/>
    </xf>
    <xf numFmtId="2" fontId="23" fillId="0" borderId="58" xfId="0" applyNumberFormat="1" applyFont="1" applyBorder="1" applyAlignment="1" applyProtection="1">
      <alignment horizontal="center"/>
      <protection locked="0"/>
    </xf>
    <xf numFmtId="0" fontId="35" fillId="0" borderId="0" xfId="0" applyFont="1" applyAlignment="1" applyProtection="1">
      <alignment horizontal="left" vertical="top" wrapText="1"/>
      <protection/>
    </xf>
    <xf numFmtId="0" fontId="57" fillId="0" borderId="0" xfId="0" applyFont="1" applyAlignment="1" applyProtection="1">
      <alignment horizontal="left" vertical="top" wrapText="1"/>
      <protection/>
    </xf>
    <xf numFmtId="0" fontId="35" fillId="0" borderId="0" xfId="0" applyFont="1" applyAlignment="1">
      <alignment horizontal="left" vertical="top"/>
    </xf>
    <xf numFmtId="0" fontId="57" fillId="0" borderId="0" xfId="0" applyFont="1" applyAlignment="1">
      <alignment horizontal="left" vertical="top"/>
    </xf>
    <xf numFmtId="0" fontId="57" fillId="0" borderId="0" xfId="0" applyFont="1" applyAlignment="1">
      <alignment horizontal="left" vertical="top" wrapText="1"/>
    </xf>
    <xf numFmtId="0" fontId="35" fillId="0" borderId="0" xfId="0" applyFont="1" applyAlignment="1">
      <alignment horizontal="left" vertical="top" wrapText="1"/>
    </xf>
    <xf numFmtId="0" fontId="58" fillId="0" borderId="0" xfId="0" applyFont="1" applyAlignment="1">
      <alignment horizontal="left" vertical="top"/>
    </xf>
    <xf numFmtId="0" fontId="58" fillId="0" borderId="0" xfId="0" applyFont="1" applyAlignment="1">
      <alignment horizontal="left" vertical="top" wrapText="1"/>
    </xf>
    <xf numFmtId="0" fontId="58" fillId="0" borderId="0" xfId="0" applyFont="1" applyAlignment="1">
      <alignment horizontal="center" vertical="top"/>
    </xf>
    <xf numFmtId="0" fontId="60" fillId="0" borderId="0" xfId="0" applyFont="1" applyAlignment="1">
      <alignment horizontal="left" vertical="top" wrapText="1"/>
    </xf>
    <xf numFmtId="0" fontId="23" fillId="0" borderId="0" xfId="0" applyFont="1" applyAlignment="1" quotePrefix="1">
      <alignment horizontal="center" vertical="top" wrapText="1"/>
    </xf>
    <xf numFmtId="2" fontId="7" fillId="0" borderId="0" xfId="0" applyNumberFormat="1" applyFont="1" applyBorder="1" applyAlignment="1" applyProtection="1">
      <alignment horizontal="center"/>
      <protection/>
    </xf>
    <xf numFmtId="2" fontId="0" fillId="0" borderId="0" xfId="0" applyNumberFormat="1" applyBorder="1" applyAlignment="1" applyProtection="1">
      <alignment horizontal="center"/>
      <protection/>
    </xf>
    <xf numFmtId="0" fontId="9" fillId="0" borderId="0" xfId="0" applyFont="1" applyBorder="1" applyAlignment="1" applyProtection="1">
      <alignment horizontal="center" vertical="center" wrapText="1"/>
      <protection/>
    </xf>
    <xf numFmtId="0" fontId="42" fillId="0" borderId="0" xfId="0" applyFont="1" applyBorder="1" applyAlignment="1" applyProtection="1">
      <alignment horizontal="right"/>
      <protection/>
    </xf>
    <xf numFmtId="2" fontId="27" fillId="0" borderId="59" xfId="0" applyNumberFormat="1" applyFont="1" applyBorder="1" applyAlignment="1" applyProtection="1">
      <alignment horizontal="center"/>
      <protection/>
    </xf>
    <xf numFmtId="2" fontId="27" fillId="0" borderId="60" xfId="0" applyNumberFormat="1" applyFont="1" applyBorder="1" applyAlignment="1" applyProtection="1">
      <alignment horizontal="center"/>
      <protection/>
    </xf>
    <xf numFmtId="0" fontId="7" fillId="0" borderId="0" xfId="0" applyFont="1" applyBorder="1" applyAlignment="1" quotePrefix="1">
      <alignment horizontal="center" vertical="center"/>
    </xf>
    <xf numFmtId="2" fontId="27" fillId="0" borderId="61" xfId="0" applyNumberFormat="1" applyFont="1" applyBorder="1" applyAlignment="1" applyProtection="1">
      <alignment horizontal="center"/>
      <protection/>
    </xf>
    <xf numFmtId="0" fontId="20" fillId="0" borderId="62" xfId="0" applyFont="1" applyBorder="1" applyAlignment="1" applyProtection="1">
      <alignment horizontal="center"/>
      <protection locked="0"/>
    </xf>
    <xf numFmtId="0" fontId="25" fillId="0" borderId="34" xfId="0" applyFont="1" applyBorder="1" applyAlignment="1" applyProtection="1">
      <alignment/>
      <protection/>
    </xf>
    <xf numFmtId="0" fontId="25" fillId="0" borderId="3" xfId="0" applyFont="1" applyBorder="1" applyAlignment="1" applyProtection="1">
      <alignment/>
      <protection/>
    </xf>
    <xf numFmtId="0" fontId="34" fillId="0" borderId="13" xfId="0" applyFont="1" applyBorder="1" applyAlignment="1" applyProtection="1">
      <alignment horizontal="center"/>
      <protection/>
    </xf>
    <xf numFmtId="0" fontId="62" fillId="0" borderId="0" xfId="0" applyFont="1" applyFill="1" applyBorder="1" applyAlignment="1">
      <alignment horizontal="right"/>
    </xf>
    <xf numFmtId="9" fontId="37" fillId="0" borderId="33" xfId="21" applyFont="1" applyBorder="1" applyAlignment="1">
      <alignment horizontal="center"/>
    </xf>
    <xf numFmtId="9" fontId="37" fillId="0" borderId="63" xfId="21" applyFont="1" applyBorder="1" applyAlignment="1">
      <alignment horizontal="center"/>
    </xf>
    <xf numFmtId="0" fontId="37" fillId="0" borderId="64" xfId="0" applyFont="1" applyBorder="1" applyAlignment="1" applyProtection="1">
      <alignment horizontal="center"/>
      <protection/>
    </xf>
    <xf numFmtId="0" fontId="37" fillId="0" borderId="65" xfId="0" applyFont="1" applyBorder="1" applyAlignment="1" applyProtection="1">
      <alignment horizontal="center"/>
      <protection/>
    </xf>
    <xf numFmtId="0" fontId="37" fillId="0" borderId="66" xfId="0" applyFont="1" applyBorder="1" applyAlignment="1" applyProtection="1">
      <alignment horizontal="center"/>
      <protection/>
    </xf>
    <xf numFmtId="168" fontId="37" fillId="0" borderId="44" xfId="0" applyNumberFormat="1" applyFont="1" applyBorder="1" applyAlignment="1">
      <alignment horizontal="center"/>
    </xf>
    <xf numFmtId="2" fontId="37" fillId="0" borderId="33" xfId="0" applyNumberFormat="1" applyFont="1" applyBorder="1" applyAlignment="1">
      <alignment horizontal="center"/>
    </xf>
    <xf numFmtId="168" fontId="37" fillId="0" borderId="67" xfId="0" applyNumberFormat="1" applyFont="1" applyBorder="1" applyAlignment="1">
      <alignment horizontal="center"/>
    </xf>
    <xf numFmtId="168" fontId="37" fillId="0" borderId="68" xfId="0" applyNumberFormat="1" applyFont="1" applyBorder="1" applyAlignment="1">
      <alignment horizontal="center"/>
    </xf>
    <xf numFmtId="0" fontId="37" fillId="0" borderId="33" xfId="0" applyFont="1" applyBorder="1" applyAlignment="1">
      <alignment horizontal="center"/>
    </xf>
    <xf numFmtId="0" fontId="37" fillId="0" borderId="69" xfId="0" applyFont="1" applyBorder="1" applyAlignment="1" applyProtection="1">
      <alignment horizontal="center"/>
      <protection/>
    </xf>
    <xf numFmtId="1" fontId="37" fillId="0" borderId="18" xfId="0" applyNumberFormat="1" applyFont="1" applyBorder="1" applyAlignment="1" applyProtection="1">
      <alignment horizontal="center"/>
      <protection/>
    </xf>
    <xf numFmtId="1" fontId="37" fillId="0" borderId="70" xfId="0" applyNumberFormat="1" applyFont="1" applyBorder="1" applyAlignment="1" applyProtection="1">
      <alignment horizontal="center"/>
      <protection/>
    </xf>
    <xf numFmtId="3" fontId="20" fillId="0" borderId="0" xfId="0" applyNumberFormat="1" applyFont="1" applyBorder="1" applyAlignment="1" applyProtection="1">
      <alignment horizontal="center"/>
      <protection/>
    </xf>
    <xf numFmtId="0" fontId="37" fillId="0" borderId="71" xfId="0" applyFont="1" applyBorder="1" applyAlignment="1" applyProtection="1">
      <alignment horizontal="center"/>
      <protection/>
    </xf>
    <xf numFmtId="1" fontId="37" fillId="0" borderId="15" xfId="0" applyNumberFormat="1" applyFont="1" applyBorder="1" applyAlignment="1" applyProtection="1">
      <alignment horizontal="center"/>
      <protection/>
    </xf>
    <xf numFmtId="168" fontId="37" fillId="0" borderId="72" xfId="0" applyNumberFormat="1" applyFont="1" applyBorder="1" applyAlignment="1">
      <alignment horizontal="center"/>
    </xf>
    <xf numFmtId="2" fontId="37" fillId="0" borderId="63" xfId="0" applyNumberFormat="1" applyFont="1" applyBorder="1" applyAlignment="1">
      <alignment horizontal="center"/>
    </xf>
    <xf numFmtId="168" fontId="37" fillId="0" borderId="73" xfId="0" applyNumberFormat="1" applyFont="1" applyBorder="1" applyAlignment="1">
      <alignment horizontal="center"/>
    </xf>
    <xf numFmtId="168" fontId="37" fillId="0" borderId="74" xfId="0" applyNumberFormat="1" applyFont="1" applyBorder="1" applyAlignment="1">
      <alignment horizontal="center"/>
    </xf>
    <xf numFmtId="0" fontId="37" fillId="0" borderId="63" xfId="0" applyFont="1" applyBorder="1" applyAlignment="1">
      <alignment horizontal="center"/>
    </xf>
    <xf numFmtId="0" fontId="37" fillId="0" borderId="75" xfId="0" applyFont="1" applyBorder="1" applyAlignment="1" applyProtection="1">
      <alignment horizontal="center"/>
      <protection/>
    </xf>
    <xf numFmtId="0" fontId="37" fillId="0" borderId="76" xfId="0" applyFont="1" applyBorder="1" applyAlignment="1" applyProtection="1">
      <alignment horizontal="center"/>
      <protection/>
    </xf>
    <xf numFmtId="0" fontId="37" fillId="0" borderId="77" xfId="0" applyFont="1" applyBorder="1" applyAlignment="1" applyProtection="1">
      <alignment horizontal="center"/>
      <protection/>
    </xf>
    <xf numFmtId="1" fontId="37" fillId="0" borderId="78" xfId="0" applyNumberFormat="1" applyFont="1" applyBorder="1" applyAlignment="1" applyProtection="1">
      <alignment horizontal="center"/>
      <protection/>
    </xf>
    <xf numFmtId="1" fontId="37" fillId="0" borderId="76" xfId="0" applyNumberFormat="1" applyFont="1" applyBorder="1" applyAlignment="1" applyProtection="1">
      <alignment horizontal="center"/>
      <protection/>
    </xf>
    <xf numFmtId="1" fontId="37" fillId="0" borderId="79" xfId="0" applyNumberFormat="1" applyFont="1" applyBorder="1" applyAlignment="1" applyProtection="1">
      <alignment horizontal="center"/>
      <protection/>
    </xf>
    <xf numFmtId="0" fontId="37" fillId="0" borderId="18" xfId="0" applyFont="1" applyBorder="1" applyAlignment="1" applyProtection="1">
      <alignment horizontal="center"/>
      <protection/>
    </xf>
    <xf numFmtId="1" fontId="37" fillId="0" borderId="80" xfId="0" applyNumberFormat="1" applyFont="1" applyBorder="1" applyAlignment="1" applyProtection="1">
      <alignment horizontal="center"/>
      <protection/>
    </xf>
    <xf numFmtId="1" fontId="37" fillId="0" borderId="65" xfId="0" applyNumberFormat="1" applyFont="1" applyBorder="1" applyAlignment="1" applyProtection="1">
      <alignment horizontal="center"/>
      <protection/>
    </xf>
    <xf numFmtId="1" fontId="37" fillId="0" borderId="81" xfId="0" applyNumberFormat="1" applyFont="1" applyBorder="1" applyAlignment="1" applyProtection="1">
      <alignment horizontal="center"/>
      <protection/>
    </xf>
    <xf numFmtId="0" fontId="34" fillId="0" borderId="82" xfId="0" applyFont="1" applyBorder="1" applyAlignment="1" applyProtection="1">
      <alignment horizontal="center"/>
      <protection/>
    </xf>
    <xf numFmtId="0" fontId="34" fillId="0" borderId="8" xfId="0" applyFont="1" applyBorder="1" applyAlignment="1" applyProtection="1">
      <alignment horizontal="center"/>
      <protection/>
    </xf>
    <xf numFmtId="0" fontId="34" fillId="0" borderId="83" xfId="0" applyFont="1" applyBorder="1" applyAlignment="1" applyProtection="1">
      <alignment horizontal="center"/>
      <protection/>
    </xf>
    <xf numFmtId="0" fontId="34" fillId="0" borderId="84" xfId="0" applyFont="1" applyBorder="1" applyAlignment="1" applyProtection="1">
      <alignment horizontal="center"/>
      <protection/>
    </xf>
    <xf numFmtId="0" fontId="34" fillId="0" borderId="28" xfId="0" applyFont="1" applyBorder="1" applyAlignment="1" applyProtection="1">
      <alignment horizontal="center"/>
      <protection/>
    </xf>
    <xf numFmtId="168" fontId="37" fillId="0" borderId="85" xfId="0" applyNumberFormat="1" applyFont="1" applyBorder="1" applyAlignment="1">
      <alignment horizontal="center"/>
    </xf>
    <xf numFmtId="2" fontId="37" fillId="0" borderId="65" xfId="0" applyNumberFormat="1" applyFont="1" applyBorder="1" applyAlignment="1">
      <alignment horizontal="center"/>
    </xf>
    <xf numFmtId="168" fontId="37" fillId="0" borderId="66" xfId="0" applyNumberFormat="1" applyFont="1" applyBorder="1" applyAlignment="1">
      <alignment horizontal="center"/>
    </xf>
    <xf numFmtId="168" fontId="37" fillId="0" borderId="86" xfId="0" applyNumberFormat="1" applyFont="1" applyBorder="1" applyAlignment="1">
      <alignment horizontal="center"/>
    </xf>
    <xf numFmtId="0" fontId="37" fillId="0" borderId="65" xfId="0" applyFont="1" applyBorder="1" applyAlignment="1">
      <alignment horizontal="center"/>
    </xf>
    <xf numFmtId="9" fontId="37" fillId="0" borderId="65" xfId="21" applyFont="1" applyBorder="1" applyAlignment="1">
      <alignment horizontal="center"/>
    </xf>
    <xf numFmtId="1" fontId="37" fillId="0" borderId="86" xfId="0" applyNumberFormat="1" applyFont="1" applyBorder="1" applyAlignment="1" applyProtection="1">
      <alignment horizontal="center"/>
      <protection/>
    </xf>
    <xf numFmtId="1" fontId="37" fillId="0" borderId="87" xfId="0" applyNumberFormat="1" applyFont="1" applyBorder="1" applyAlignment="1" applyProtection="1">
      <alignment horizontal="center"/>
      <protection/>
    </xf>
    <xf numFmtId="1" fontId="37" fillId="0" borderId="88" xfId="0" applyNumberFormat="1" applyFont="1" applyBorder="1" applyAlignment="1" applyProtection="1">
      <alignment horizontal="center"/>
      <protection/>
    </xf>
    <xf numFmtId="0" fontId="58" fillId="0" borderId="0" xfId="0" applyFont="1" applyAlignment="1">
      <alignment/>
    </xf>
    <xf numFmtId="0" fontId="63" fillId="0" borderId="0" xfId="0" applyFont="1" applyAlignment="1">
      <alignment/>
    </xf>
    <xf numFmtId="0" fontId="34" fillId="0" borderId="89" xfId="0" applyFont="1" applyBorder="1" applyAlignment="1" applyProtection="1">
      <alignment/>
      <protection/>
    </xf>
    <xf numFmtId="0" fontId="20" fillId="0" borderId="89" xfId="0" applyFont="1" applyBorder="1" applyAlignment="1" applyProtection="1">
      <alignment horizontal="right"/>
      <protection/>
    </xf>
    <xf numFmtId="0" fontId="20" fillId="0" borderId="89" xfId="0" applyFont="1" applyBorder="1" applyAlignment="1" applyProtection="1">
      <alignment horizontal="left"/>
      <protection/>
    </xf>
    <xf numFmtId="0" fontId="20" fillId="0" borderId="89" xfId="0" applyFont="1" applyBorder="1" applyAlignment="1" applyProtection="1">
      <alignment/>
      <protection/>
    </xf>
    <xf numFmtId="0" fontId="20" fillId="0" borderId="89" xfId="0" applyFont="1" applyBorder="1" applyAlignment="1" applyProtection="1">
      <alignment horizontal="center"/>
      <protection/>
    </xf>
    <xf numFmtId="0" fontId="23" fillId="0" borderId="89" xfId="0" applyFont="1" applyBorder="1" applyAlignment="1" applyProtection="1">
      <alignment/>
      <protection/>
    </xf>
    <xf numFmtId="0" fontId="43" fillId="0" borderId="89" xfId="0" applyFont="1" applyBorder="1" applyAlignment="1" applyProtection="1">
      <alignment horizontal="center"/>
      <protection/>
    </xf>
    <xf numFmtId="9" fontId="12" fillId="0" borderId="89" xfId="0" applyNumberFormat="1" applyFont="1" applyFill="1" applyBorder="1" applyAlignment="1" applyProtection="1">
      <alignment horizontal="center"/>
      <protection locked="0"/>
    </xf>
    <xf numFmtId="1" fontId="0" fillId="0" borderId="89" xfId="0" applyNumberFormat="1" applyBorder="1" applyAlignment="1" applyProtection="1">
      <alignment horizontal="left"/>
      <protection locked="0"/>
    </xf>
    <xf numFmtId="0" fontId="31" fillId="0" borderId="89" xfId="0" applyFont="1" applyBorder="1" applyAlignment="1" applyProtection="1">
      <alignment/>
      <protection/>
    </xf>
    <xf numFmtId="0" fontId="0" fillId="0" borderId="89" xfId="0" applyBorder="1" applyAlignment="1" applyProtection="1">
      <alignment/>
      <protection/>
    </xf>
    <xf numFmtId="0" fontId="0" fillId="0" borderId="89" xfId="0" applyFill="1" applyBorder="1" applyAlignment="1" applyProtection="1">
      <alignment/>
      <protection/>
    </xf>
    <xf numFmtId="0" fontId="4" fillId="0" borderId="89" xfId="0" applyFont="1" applyFill="1" applyBorder="1" applyAlignment="1" applyProtection="1">
      <alignment horizontal="center"/>
      <protection/>
    </xf>
    <xf numFmtId="0" fontId="0" fillId="0" borderId="89" xfId="0" applyFill="1" applyBorder="1" applyAlignment="1" applyProtection="1">
      <alignment horizontal="center"/>
      <protection/>
    </xf>
    <xf numFmtId="1" fontId="0" fillId="0" borderId="89" xfId="0" applyNumberFormat="1" applyFill="1" applyBorder="1" applyAlignment="1" applyProtection="1">
      <alignment horizontal="center"/>
      <protection/>
    </xf>
    <xf numFmtId="0" fontId="10" fillId="0" borderId="0" xfId="0" applyFont="1" applyBorder="1" applyAlignment="1" applyProtection="1">
      <alignment horizontal="center" vertical="top"/>
      <protection/>
    </xf>
    <xf numFmtId="0" fontId="9" fillId="0" borderId="0" xfId="0" applyFont="1" applyBorder="1" applyAlignment="1" applyProtection="1">
      <alignment horizontal="left" vertical="top"/>
      <protection/>
    </xf>
    <xf numFmtId="0" fontId="23" fillId="0" borderId="0" xfId="0" applyFont="1" applyAlignment="1">
      <alignment vertical="top"/>
    </xf>
    <xf numFmtId="0" fontId="19" fillId="0" borderId="29" xfId="0" applyFont="1" applyBorder="1" applyAlignment="1" applyProtection="1">
      <alignment horizontal="right" vertical="top"/>
      <protection/>
    </xf>
    <xf numFmtId="0" fontId="32" fillId="0" borderId="0" xfId="0" applyFont="1" applyBorder="1" applyAlignment="1" applyProtection="1">
      <alignment horizontal="center" vertical="top"/>
      <protection/>
    </xf>
    <xf numFmtId="0" fontId="26" fillId="0" borderId="33"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168" fontId="32" fillId="0" borderId="0" xfId="0" applyNumberFormat="1" applyFont="1" applyBorder="1" applyAlignment="1" applyProtection="1">
      <alignment horizontal="center" vertical="top"/>
      <protection/>
    </xf>
    <xf numFmtId="0" fontId="20" fillId="0" borderId="13" xfId="0" applyFont="1" applyBorder="1" applyAlignment="1" applyProtection="1">
      <alignment horizontal="left"/>
      <protection/>
    </xf>
    <xf numFmtId="0" fontId="62" fillId="0" borderId="0" xfId="0" applyFont="1" applyBorder="1" applyAlignment="1" applyProtection="1">
      <alignment/>
      <protection/>
    </xf>
    <xf numFmtId="0" fontId="37" fillId="0" borderId="0" xfId="0" applyFont="1" applyAlignment="1" applyProtection="1">
      <alignment horizontal="center"/>
      <protection locked="0"/>
    </xf>
    <xf numFmtId="0" fontId="0" fillId="0" borderId="0" xfId="0" applyAlignment="1" quotePrefix="1">
      <alignment horizontal="center"/>
    </xf>
    <xf numFmtId="0" fontId="60" fillId="0" borderId="0" xfId="0" applyFont="1" applyAlignment="1">
      <alignment horizontal="left" vertical="top" wrapText="1"/>
    </xf>
    <xf numFmtId="0" fontId="0" fillId="0" borderId="0" xfId="0" applyBorder="1" applyAlignment="1" applyProtection="1">
      <alignment horizontal="right"/>
      <protection locked="0"/>
    </xf>
    <xf numFmtId="0" fontId="34" fillId="0" borderId="18" xfId="0" applyFont="1" applyFill="1" applyBorder="1" applyAlignment="1" applyProtection="1">
      <alignment horizontal="center"/>
      <protection locked="0"/>
    </xf>
    <xf numFmtId="0" fontId="34" fillId="0" borderId="19" xfId="0" applyFont="1" applyFill="1" applyBorder="1" applyAlignment="1" applyProtection="1">
      <alignment horizontal="center"/>
      <protection locked="0"/>
    </xf>
    <xf numFmtId="0" fontId="23" fillId="0" borderId="13" xfId="0" applyFont="1" applyBorder="1" applyAlignment="1">
      <alignment/>
    </xf>
    <xf numFmtId="0" fontId="26" fillId="0" borderId="0" xfId="0" applyFont="1" applyBorder="1" applyAlignment="1">
      <alignment horizontal="right"/>
    </xf>
    <xf numFmtId="0" fontId="9" fillId="0" borderId="0" xfId="0" applyFont="1" applyAlignment="1">
      <alignment/>
    </xf>
    <xf numFmtId="0" fontId="45" fillId="0" borderId="0" xfId="0" applyFont="1" applyAlignment="1">
      <alignment horizontal="center"/>
    </xf>
    <xf numFmtId="2" fontId="34" fillId="0" borderId="8" xfId="0" applyNumberFormat="1" applyFont="1" applyFill="1" applyBorder="1" applyAlignment="1" applyProtection="1">
      <alignment horizontal="center"/>
      <protection locked="0"/>
    </xf>
    <xf numFmtId="2" fontId="20" fillId="0" borderId="18" xfId="0" applyNumberFormat="1" applyFont="1" applyFill="1" applyBorder="1" applyAlignment="1" applyProtection="1">
      <alignment horizontal="center"/>
      <protection locked="0"/>
    </xf>
    <xf numFmtId="2" fontId="20" fillId="0" borderId="8" xfId="0" applyNumberFormat="1" applyFont="1" applyFill="1" applyBorder="1" applyAlignment="1" applyProtection="1">
      <alignment horizontal="center"/>
      <protection locked="0"/>
    </xf>
    <xf numFmtId="0" fontId="37" fillId="0" borderId="0" xfId="0" applyFont="1" applyFill="1" applyBorder="1" applyAlignment="1" applyProtection="1">
      <alignment/>
      <protection/>
    </xf>
    <xf numFmtId="0" fontId="12" fillId="0" borderId="18" xfId="0" applyNumberFormat="1" applyFont="1" applyFill="1" applyBorder="1" applyAlignment="1" applyProtection="1">
      <alignment horizontal="center"/>
      <protection locked="0"/>
    </xf>
    <xf numFmtId="0" fontId="12" fillId="0" borderId="19" xfId="0" applyNumberFormat="1" applyFont="1" applyFill="1" applyBorder="1" applyAlignment="1" applyProtection="1">
      <alignment horizontal="center"/>
      <protection locked="0"/>
    </xf>
    <xf numFmtId="1" fontId="7" fillId="0" borderId="18" xfId="0" applyNumberFormat="1" applyFont="1" applyBorder="1" applyAlignment="1" applyProtection="1">
      <alignment horizontal="center"/>
      <protection/>
    </xf>
    <xf numFmtId="3" fontId="37" fillId="0" borderId="90" xfId="15" applyNumberFormat="1" applyFont="1" applyBorder="1" applyAlignment="1" applyProtection="1">
      <alignment horizontal="center"/>
      <protection locked="0"/>
    </xf>
    <xf numFmtId="3" fontId="37" fillId="0" borderId="5" xfId="15" applyNumberFormat="1" applyFont="1" applyBorder="1" applyAlignment="1" applyProtection="1">
      <alignment horizontal="center"/>
      <protection locked="0"/>
    </xf>
    <xf numFmtId="0" fontId="10" fillId="0" borderId="0" xfId="0" applyFont="1" applyBorder="1" applyAlignment="1">
      <alignment/>
    </xf>
    <xf numFmtId="1" fontId="37" fillId="0" borderId="1" xfId="0" applyNumberFormat="1" applyFont="1" applyBorder="1" applyAlignment="1" applyProtection="1">
      <alignment/>
      <protection locked="0"/>
    </xf>
    <xf numFmtId="1" fontId="37" fillId="0" borderId="0" xfId="0" applyNumberFormat="1" applyFont="1" applyBorder="1" applyAlignment="1" applyProtection="1">
      <alignment horizontal="center"/>
      <protection locked="0"/>
    </xf>
    <xf numFmtId="3" fontId="12" fillId="0" borderId="18" xfId="0" applyNumberFormat="1" applyFont="1" applyFill="1" applyBorder="1" applyAlignment="1" applyProtection="1">
      <alignment horizontal="center"/>
      <protection locked="0"/>
    </xf>
    <xf numFmtId="3" fontId="12" fillId="0" borderId="8" xfId="0" applyNumberFormat="1" applyFont="1" applyFill="1" applyBorder="1" applyAlignment="1" applyProtection="1">
      <alignment horizontal="center"/>
      <protection locked="0"/>
    </xf>
    <xf numFmtId="3" fontId="37" fillId="0" borderId="65" xfId="0" applyNumberFormat="1" applyFont="1" applyBorder="1" applyAlignment="1">
      <alignment horizontal="center"/>
    </xf>
    <xf numFmtId="3" fontId="37" fillId="0" borderId="81" xfId="0" applyNumberFormat="1" applyFont="1" applyBorder="1" applyAlignment="1">
      <alignment horizontal="center"/>
    </xf>
    <xf numFmtId="3" fontId="37" fillId="0" borderId="33" xfId="0" applyNumberFormat="1" applyFont="1" applyBorder="1" applyAlignment="1">
      <alignment horizontal="center"/>
    </xf>
    <xf numFmtId="3" fontId="37" fillId="0" borderId="91" xfId="0" applyNumberFormat="1" applyFont="1" applyBorder="1" applyAlignment="1">
      <alignment horizontal="center"/>
    </xf>
    <xf numFmtId="3" fontId="37" fillId="0" borderId="63" xfId="0" applyNumberFormat="1" applyFont="1" applyBorder="1" applyAlignment="1">
      <alignment horizontal="center"/>
    </xf>
    <xf numFmtId="3" fontId="37" fillId="0" borderId="92" xfId="0" applyNumberFormat="1" applyFont="1" applyBorder="1" applyAlignment="1">
      <alignment horizontal="center"/>
    </xf>
    <xf numFmtId="1" fontId="25" fillId="0" borderId="93" xfId="0" applyNumberFormat="1" applyFont="1" applyBorder="1" applyAlignment="1" applyProtection="1">
      <alignment horizontal="center"/>
      <protection/>
    </xf>
    <xf numFmtId="1" fontId="25" fillId="0" borderId="94" xfId="0" applyNumberFormat="1" applyFont="1" applyBorder="1" applyAlignment="1" applyProtection="1">
      <alignment horizontal="center"/>
      <protection/>
    </xf>
    <xf numFmtId="1" fontId="25" fillId="0" borderId="95" xfId="0" applyNumberFormat="1" applyFont="1" applyBorder="1" applyAlignment="1" applyProtection="1">
      <alignment horizontal="center"/>
      <protection/>
    </xf>
    <xf numFmtId="0" fontId="36" fillId="0" borderId="96" xfId="0" applyFont="1" applyBorder="1" applyAlignment="1" applyProtection="1">
      <alignment horizontal="center"/>
      <protection/>
    </xf>
    <xf numFmtId="0" fontId="36" fillId="0" borderId="22" xfId="0" applyFont="1" applyBorder="1" applyAlignment="1" applyProtection="1">
      <alignment horizontal="center"/>
      <protection/>
    </xf>
    <xf numFmtId="0" fontId="36" fillId="0" borderId="97" xfId="0" applyFont="1" applyBorder="1" applyAlignment="1" applyProtection="1">
      <alignment horizontal="center"/>
      <protection/>
    </xf>
    <xf numFmtId="0" fontId="26" fillId="0" borderId="93" xfId="0" applyFont="1" applyBorder="1" applyAlignment="1" applyProtection="1">
      <alignment horizontal="center"/>
      <protection/>
    </xf>
    <xf numFmtId="0" fontId="26" fillId="0" borderId="16" xfId="0" applyFont="1" applyBorder="1" applyAlignment="1" applyProtection="1">
      <alignment horizontal="center"/>
      <protection/>
    </xf>
    <xf numFmtId="0" fontId="26" fillId="0" borderId="98" xfId="0" applyFont="1" applyBorder="1" applyAlignment="1" applyProtection="1">
      <alignment horizontal="center"/>
      <protection/>
    </xf>
    <xf numFmtId="0" fontId="36" fillId="0" borderId="99" xfId="0" applyFont="1" applyBorder="1" applyAlignment="1" applyProtection="1">
      <alignment horizontal="center"/>
      <protection/>
    </xf>
    <xf numFmtId="0" fontId="36" fillId="0" borderId="100" xfId="0" applyFont="1" applyBorder="1" applyAlignment="1" applyProtection="1">
      <alignment horizontal="center"/>
      <protection/>
    </xf>
    <xf numFmtId="0" fontId="36" fillId="0" borderId="101" xfId="0" applyFont="1" applyBorder="1" applyAlignment="1" applyProtection="1">
      <alignment horizontal="center"/>
      <protection/>
    </xf>
    <xf numFmtId="0" fontId="26" fillId="0" borderId="102" xfId="0" applyFont="1" applyBorder="1" applyAlignment="1" applyProtection="1">
      <alignment horizontal="center"/>
      <protection/>
    </xf>
    <xf numFmtId="0" fontId="26" fillId="0" borderId="103" xfId="0" applyFont="1" applyBorder="1" applyAlignment="1" applyProtection="1">
      <alignment horizontal="center"/>
      <protection/>
    </xf>
    <xf numFmtId="0" fontId="20" fillId="0" borderId="104" xfId="0" applyFont="1" applyBorder="1" applyAlignment="1" applyProtection="1">
      <alignment horizontal="center"/>
      <protection/>
    </xf>
    <xf numFmtId="0" fontId="27" fillId="0" borderId="0" xfId="0" applyFont="1" applyFill="1" applyBorder="1" applyAlignment="1" applyProtection="1">
      <alignment horizontal="right"/>
      <protection/>
    </xf>
    <xf numFmtId="0" fontId="53" fillId="0" borderId="0" xfId="0" applyFont="1" applyFill="1" applyBorder="1" applyAlignment="1" applyProtection="1">
      <alignment horizontal="left"/>
      <protection/>
    </xf>
    <xf numFmtId="0" fontId="19" fillId="0" borderId="0" xfId="0" applyFont="1" applyBorder="1" applyAlignment="1" applyProtection="1">
      <alignment horizontal="center" vertical="top"/>
      <protection/>
    </xf>
    <xf numFmtId="0" fontId="19" fillId="0" borderId="20" xfId="0" applyFont="1" applyBorder="1" applyAlignment="1" applyProtection="1">
      <alignment horizontal="center"/>
      <protection/>
    </xf>
    <xf numFmtId="0" fontId="30" fillId="0" borderId="0" xfId="0" applyFont="1" applyFill="1" applyBorder="1" applyAlignment="1" applyProtection="1">
      <alignment horizontal="center"/>
      <protection/>
    </xf>
    <xf numFmtId="0" fontId="9" fillId="0" borderId="20" xfId="0" applyFont="1" applyBorder="1" applyAlignment="1" applyProtection="1">
      <alignment horizontal="left"/>
      <protection/>
    </xf>
    <xf numFmtId="0" fontId="32" fillId="0" borderId="0" xfId="0" applyFont="1" applyBorder="1" applyAlignment="1" applyProtection="1">
      <alignment horizontal="left"/>
      <protection/>
    </xf>
    <xf numFmtId="0" fontId="45" fillId="0" borderId="105" xfId="0" applyFont="1" applyBorder="1" applyAlignment="1" applyProtection="1">
      <alignment horizontal="center" vertical="center"/>
      <protection/>
    </xf>
    <xf numFmtId="0" fontId="45" fillId="0" borderId="106" xfId="0" applyFont="1" applyBorder="1" applyAlignment="1" applyProtection="1">
      <alignment horizontal="center" vertical="center"/>
      <protection/>
    </xf>
    <xf numFmtId="0" fontId="45" fillId="0" borderId="107" xfId="0" applyFont="1" applyBorder="1" applyAlignment="1" applyProtection="1">
      <alignment horizontal="center" vertical="center"/>
      <protection/>
    </xf>
    <xf numFmtId="0" fontId="17" fillId="0" borderId="0" xfId="0" applyFont="1" applyFill="1" applyBorder="1" applyAlignment="1" applyProtection="1">
      <alignment horizontal="left"/>
      <protection locked="0"/>
    </xf>
    <xf numFmtId="0" fontId="3" fillId="0" borderId="36" xfId="0" applyFont="1" applyBorder="1" applyAlignment="1" applyProtection="1">
      <alignment horizontal="center"/>
      <protection/>
    </xf>
    <xf numFmtId="0" fontId="3" fillId="0" borderId="108" xfId="0" applyFont="1" applyBorder="1" applyAlignment="1" applyProtection="1">
      <alignment horizontal="center"/>
      <protection/>
    </xf>
    <xf numFmtId="0" fontId="3" fillId="0" borderId="109" xfId="0" applyFont="1" applyBorder="1" applyAlignment="1" applyProtection="1">
      <alignment horizontal="center"/>
      <protection/>
    </xf>
    <xf numFmtId="0" fontId="26" fillId="0" borderId="110" xfId="0" applyFont="1" applyBorder="1" applyAlignment="1" applyProtection="1">
      <alignment horizontal="center" vertical="center" textRotation="90" wrapText="1"/>
      <protection/>
    </xf>
    <xf numFmtId="0" fontId="26" fillId="0" borderId="111" xfId="0" applyFont="1" applyBorder="1" applyAlignment="1" applyProtection="1">
      <alignment horizontal="center" vertical="center" textRotation="90" wrapText="1"/>
      <protection/>
    </xf>
    <xf numFmtId="0" fontId="26" fillId="0" borderId="112" xfId="0" applyFont="1" applyBorder="1" applyAlignment="1" applyProtection="1">
      <alignment horizontal="center" vertical="center" textRotation="90" wrapText="1"/>
      <protection/>
    </xf>
    <xf numFmtId="0" fontId="6" fillId="0" borderId="0" xfId="0" applyFont="1" applyBorder="1" applyAlignment="1" applyProtection="1">
      <alignment horizontal="center"/>
      <protection/>
    </xf>
    <xf numFmtId="0" fontId="6" fillId="0" borderId="3" xfId="0" applyFont="1" applyBorder="1" applyAlignment="1" applyProtection="1">
      <alignment horizontal="center"/>
      <protection/>
    </xf>
    <xf numFmtId="0" fontId="61" fillId="0" borderId="0" xfId="0" applyFont="1" applyAlignment="1">
      <alignment horizontal="left" vertical="top" wrapText="1"/>
    </xf>
    <xf numFmtId="0" fontId="41" fillId="0" borderId="0" xfId="0" applyFont="1" applyBorder="1" applyAlignment="1" applyProtection="1">
      <alignment horizontal="left" vertical="top" wrapText="1"/>
      <protection/>
    </xf>
    <xf numFmtId="0" fontId="43" fillId="0" borderId="113" xfId="0" applyFont="1" applyBorder="1" applyAlignment="1" applyProtection="1">
      <alignment horizontal="center" vertical="center"/>
      <protection/>
    </xf>
    <xf numFmtId="0" fontId="43" fillId="0" borderId="114" xfId="0" applyFont="1" applyBorder="1" applyAlignment="1" applyProtection="1">
      <alignment horizontal="center" vertical="center"/>
      <protection/>
    </xf>
    <xf numFmtId="0" fontId="42" fillId="0" borderId="34" xfId="0" applyFont="1" applyBorder="1" applyAlignment="1" applyProtection="1">
      <alignment horizontal="left"/>
      <protection/>
    </xf>
    <xf numFmtId="0" fontId="42" fillId="0" borderId="2" xfId="0" applyFont="1" applyBorder="1" applyAlignment="1" applyProtection="1">
      <alignment horizontal="left"/>
      <protection/>
    </xf>
    <xf numFmtId="0" fontId="42" fillId="0" borderId="115" xfId="0" applyFont="1" applyBorder="1" applyAlignment="1" applyProtection="1">
      <alignment horizontal="left"/>
      <protection/>
    </xf>
    <xf numFmtId="0" fontId="42" fillId="0" borderId="0" xfId="0" applyFont="1" applyBorder="1" applyAlignment="1" applyProtection="1">
      <alignment horizontal="right"/>
      <protection/>
    </xf>
    <xf numFmtId="0" fontId="17" fillId="0" borderId="116" xfId="0" applyFont="1" applyFill="1" applyBorder="1" applyAlignment="1" applyProtection="1">
      <alignment horizontal="left"/>
      <protection/>
    </xf>
    <xf numFmtId="0" fontId="17" fillId="0" borderId="117" xfId="0" applyFont="1" applyFill="1" applyBorder="1" applyAlignment="1" applyProtection="1">
      <alignment horizontal="left"/>
      <protection/>
    </xf>
    <xf numFmtId="0" fontId="17" fillId="0" borderId="116" xfId="0" applyFont="1" applyFill="1" applyBorder="1" applyAlignment="1" applyProtection="1">
      <alignment horizontal="left"/>
      <protection locked="0"/>
    </xf>
    <xf numFmtId="0" fontId="17" fillId="0" borderId="117" xfId="0" applyFont="1" applyFill="1" applyBorder="1" applyAlignment="1" applyProtection="1">
      <alignment horizontal="left"/>
      <protection locked="0"/>
    </xf>
    <xf numFmtId="0" fontId="20" fillId="0" borderId="0" xfId="0" applyFont="1" applyBorder="1" applyAlignment="1" applyProtection="1">
      <alignment horizontal="center"/>
      <protection/>
    </xf>
    <xf numFmtId="0" fontId="19" fillId="0" borderId="0" xfId="0" applyFont="1" applyBorder="1" applyAlignment="1" applyProtection="1">
      <alignment horizontal="center"/>
      <protection/>
    </xf>
    <xf numFmtId="0" fontId="9" fillId="0" borderId="0" xfId="0" applyFont="1" applyBorder="1" applyAlignment="1" applyProtection="1">
      <alignment horizontal="left"/>
      <protection/>
    </xf>
    <xf numFmtId="0" fontId="42" fillId="0" borderId="118" xfId="0" applyFont="1" applyBorder="1" applyAlignment="1" applyProtection="1">
      <alignment horizontal="left"/>
      <protection/>
    </xf>
    <xf numFmtId="0" fontId="42" fillId="0" borderId="36" xfId="0" applyFont="1" applyBorder="1" applyAlignment="1" applyProtection="1">
      <alignment horizontal="left"/>
      <protection/>
    </xf>
    <xf numFmtId="0" fontId="44" fillId="0" borderId="36" xfId="0" applyFont="1" applyBorder="1" applyAlignment="1" applyProtection="1">
      <alignment horizontal="center"/>
      <protection/>
    </xf>
    <xf numFmtId="0" fontId="37" fillId="0" borderId="0" xfId="0" applyFont="1" applyFill="1" applyBorder="1" applyAlignment="1" applyProtection="1">
      <alignment horizontal="left"/>
      <protection locked="0"/>
    </xf>
    <xf numFmtId="0" fontId="37" fillId="0" borderId="3" xfId="0" applyFont="1" applyFill="1" applyBorder="1" applyAlignment="1" applyProtection="1">
      <alignment horizontal="left"/>
      <protection locked="0"/>
    </xf>
    <xf numFmtId="0" fontId="17" fillId="0" borderId="0" xfId="0" applyFont="1" applyFill="1" applyBorder="1" applyAlignment="1" applyProtection="1">
      <alignment horizontal="left"/>
      <protection/>
    </xf>
    <xf numFmtId="0" fontId="40" fillId="0" borderId="0" xfId="0" applyFont="1" applyFill="1" applyBorder="1" applyAlignment="1" applyProtection="1">
      <alignment horizontal="left"/>
      <protection locked="0"/>
    </xf>
    <xf numFmtId="0" fontId="40" fillId="0" borderId="3" xfId="0" applyFont="1" applyFill="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9">
    <dxf>
      <font>
        <color rgb="FFFFFFFF"/>
      </font>
      <border/>
    </dxf>
    <dxf>
      <font>
        <b/>
        <i val="0"/>
        <color rgb="FFFFFFFF"/>
      </font>
      <fill>
        <patternFill>
          <bgColor rgb="FF0000FF"/>
        </patternFill>
      </fill>
      <border/>
    </dxf>
    <dxf>
      <fill>
        <patternFill>
          <bgColor rgb="FF99CCFF"/>
        </patternFill>
      </fill>
      <border/>
    </dxf>
    <dxf>
      <font>
        <b/>
        <i val="0"/>
        <color rgb="FFFFFFFF"/>
      </font>
      <fill>
        <patternFill>
          <bgColor rgb="FF3366FF"/>
        </patternFill>
      </fill>
      <border/>
    </dxf>
    <dxf>
      <font>
        <b/>
        <i val="0"/>
        <color rgb="FFFF0000"/>
      </font>
      <fill>
        <patternFill patternType="none">
          <bgColor indexed="65"/>
        </patternFill>
      </fill>
      <border/>
    </dxf>
    <dxf>
      <fill>
        <patternFill patternType="none">
          <fgColor rgb="FF99CCFF"/>
          <bgColor indexed="65"/>
        </patternFill>
      </fill>
      <border>
        <left>
          <color rgb="FF000000"/>
        </left>
        <right>
          <color rgb="FF000000"/>
        </right>
        <top>
          <color rgb="FF000000"/>
        </top>
        <bottom>
          <color rgb="FF000000"/>
        </bottom>
      </border>
    </dxf>
    <dxf>
      <font>
        <b/>
        <i val="0"/>
        <color rgb="FFFF0000"/>
      </font>
      <fill>
        <patternFill>
          <bgColor rgb="FFFFFF99"/>
        </patternFill>
      </fill>
      <border/>
    </dxf>
    <dxf>
      <border>
        <left style="thin">
          <color rgb="FF0000FF"/>
        </left>
        <right style="thin">
          <color rgb="FF0000FF"/>
        </right>
        <top style="thin"/>
        <bottom style="thin">
          <color rgb="FF0000FF"/>
        </bottom>
      </border>
    </dxf>
    <dxf>
      <font>
        <b val="0"/>
        <i val="0"/>
        <color rgb="FF0000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D176"/>
  <sheetViews>
    <sheetView tabSelected="1" view="pageBreakPreview" zoomScaleSheetLayoutView="100" workbookViewId="0" topLeftCell="A1">
      <selection activeCell="AB70" sqref="AB70"/>
    </sheetView>
  </sheetViews>
  <sheetFormatPr defaultColWidth="9.140625" defaultRowHeight="12.75"/>
  <cols>
    <col min="1" max="1" width="0.71875" style="0" customWidth="1"/>
    <col min="2" max="2" width="4.140625" style="101" customWidth="1"/>
    <col min="3" max="14" width="3.7109375" style="101" customWidth="1"/>
    <col min="15" max="15" width="4.00390625" style="101" customWidth="1"/>
    <col min="16" max="17" width="3.7109375" style="101" customWidth="1"/>
    <col min="18" max="18" width="4.8515625" style="0" customWidth="1"/>
    <col min="19" max="20" width="4.140625" style="0" customWidth="1"/>
    <col min="21" max="21" width="3.28125" style="0" customWidth="1"/>
    <col min="22" max="23" width="4.140625" style="0" customWidth="1"/>
    <col min="24" max="24" width="4.57421875" style="0" customWidth="1"/>
    <col min="25" max="28" width="4.140625" style="0" customWidth="1"/>
    <col min="29" max="29" width="3.57421875" style="0" customWidth="1"/>
    <col min="30" max="30" width="0.5625" style="0" customWidth="1"/>
  </cols>
  <sheetData>
    <row r="1" spans="2:29" ht="15.75" customHeight="1">
      <c r="B1" s="408" t="s">
        <v>24</v>
      </c>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row>
    <row r="2" spans="2:29" ht="15.75" customHeight="1">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row>
    <row r="3" spans="2:29" ht="12.75">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row>
    <row r="4" spans="2:29" ht="22.5" customHeight="1">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row>
    <row r="5" spans="2:30" ht="17.25" thickBot="1">
      <c r="B5" s="317" t="s">
        <v>23</v>
      </c>
      <c r="I5" s="111" t="s">
        <v>88</v>
      </c>
      <c r="J5" s="112"/>
      <c r="K5" s="113"/>
      <c r="L5" s="114"/>
      <c r="M5" s="115"/>
      <c r="N5" s="115"/>
      <c r="O5" s="115"/>
      <c r="P5" s="115"/>
      <c r="Q5" s="115"/>
      <c r="R5" s="9"/>
      <c r="S5" s="9"/>
      <c r="T5" s="9"/>
      <c r="U5" s="9"/>
      <c r="V5" s="9"/>
      <c r="W5" s="9"/>
      <c r="X5" s="9"/>
      <c r="Y5" s="9"/>
      <c r="Z5" s="9"/>
      <c r="AA5" s="9"/>
      <c r="AB5" s="9"/>
      <c r="AC5" s="77" t="s">
        <v>103</v>
      </c>
      <c r="AD5" s="7"/>
    </row>
    <row r="6" spans="2:30" ht="13.5" thickTop="1">
      <c r="B6" s="411" t="s">
        <v>54</v>
      </c>
      <c r="C6" s="412"/>
      <c r="D6" s="412"/>
      <c r="E6" s="412"/>
      <c r="F6" s="412"/>
      <c r="G6" s="412"/>
      <c r="H6" s="118"/>
      <c r="I6" s="118"/>
      <c r="J6" s="118"/>
      <c r="K6" s="118"/>
      <c r="L6" s="118"/>
      <c r="M6" s="119"/>
      <c r="N6" s="411" t="s">
        <v>62</v>
      </c>
      <c r="O6" s="412"/>
      <c r="P6" s="13" t="s">
        <v>55</v>
      </c>
      <c r="Q6" s="13"/>
      <c r="R6" s="13"/>
      <c r="S6" s="13"/>
      <c r="T6" s="13"/>
      <c r="U6" s="13"/>
      <c r="V6" s="13"/>
      <c r="W6" s="13"/>
      <c r="X6" s="13"/>
      <c r="Y6" s="13"/>
      <c r="Z6" s="13"/>
      <c r="AA6" s="11"/>
      <c r="AB6" s="11"/>
      <c r="AC6" s="12"/>
      <c r="AD6" s="7"/>
    </row>
    <row r="7" spans="2:29" ht="14.25" thickBot="1">
      <c r="B7" s="120">
        <v>1</v>
      </c>
      <c r="C7" s="428" t="s">
        <v>84</v>
      </c>
      <c r="D7" s="428"/>
      <c r="E7" s="428"/>
      <c r="F7" s="428"/>
      <c r="G7" s="428"/>
      <c r="H7" s="428"/>
      <c r="I7" s="428"/>
      <c r="J7" s="428"/>
      <c r="K7" s="428"/>
      <c r="L7" s="428"/>
      <c r="M7" s="429"/>
      <c r="N7" s="143"/>
      <c r="O7" s="122" t="s">
        <v>112</v>
      </c>
      <c r="P7" s="122"/>
      <c r="Q7" s="123"/>
      <c r="R7" s="78"/>
      <c r="S7" s="9"/>
      <c r="T7" s="9"/>
      <c r="U7" s="7"/>
      <c r="V7" s="9"/>
      <c r="W7" s="405" t="s">
        <v>113</v>
      </c>
      <c r="X7" s="405"/>
      <c r="Y7" s="405"/>
      <c r="Z7" s="405"/>
      <c r="AA7" s="405"/>
      <c r="AB7" s="405"/>
      <c r="AC7" s="406"/>
    </row>
    <row r="8" spans="2:29" ht="13.5">
      <c r="B8" s="120">
        <f>IF(C8="","",1+B7)</f>
        <v>2</v>
      </c>
      <c r="C8" s="428" t="s">
        <v>34</v>
      </c>
      <c r="D8" s="428"/>
      <c r="E8" s="428"/>
      <c r="F8" s="428"/>
      <c r="G8" s="428"/>
      <c r="H8" s="428"/>
      <c r="I8" s="428"/>
      <c r="J8" s="428"/>
      <c r="K8" s="428"/>
      <c r="L8" s="428"/>
      <c r="M8" s="429"/>
      <c r="N8" s="139" t="str">
        <f>IF(O8="","","S1")</f>
        <v>S1</v>
      </c>
      <c r="O8" s="427" t="s">
        <v>115</v>
      </c>
      <c r="P8" s="427"/>
      <c r="Q8" s="427"/>
      <c r="R8" s="427"/>
      <c r="S8" s="427"/>
      <c r="T8" s="427"/>
      <c r="U8" s="7"/>
      <c r="V8" s="395" t="str">
        <f>IF(W8="","","A1")</f>
        <v>A1</v>
      </c>
      <c r="W8" s="415" t="s">
        <v>91</v>
      </c>
      <c r="X8" s="415"/>
      <c r="Y8" s="415"/>
      <c r="Z8" s="415"/>
      <c r="AA8" s="415"/>
      <c r="AB8" s="415"/>
      <c r="AC8" s="416"/>
    </row>
    <row r="9" spans="2:29" ht="14.25" thickBot="1">
      <c r="B9" s="120">
        <f>IF(C9="","",1+B8)</f>
        <v>3</v>
      </c>
      <c r="C9" s="428" t="s">
        <v>85</v>
      </c>
      <c r="D9" s="428"/>
      <c r="E9" s="428"/>
      <c r="F9" s="428"/>
      <c r="G9" s="428"/>
      <c r="H9" s="428"/>
      <c r="I9" s="428"/>
      <c r="J9" s="428"/>
      <c r="K9" s="428"/>
      <c r="L9" s="428"/>
      <c r="M9" s="429"/>
      <c r="N9" s="139" t="str">
        <f>IF(O9="","","S2")</f>
        <v>S2</v>
      </c>
      <c r="O9" s="427" t="s">
        <v>65</v>
      </c>
      <c r="P9" s="427"/>
      <c r="Q9" s="427"/>
      <c r="R9" s="427"/>
      <c r="S9" s="427"/>
      <c r="T9" s="427"/>
      <c r="U9" s="7"/>
      <c r="V9" s="396"/>
      <c r="W9" s="233"/>
      <c r="X9" s="234" t="s">
        <v>137</v>
      </c>
      <c r="Y9" s="237">
        <v>1</v>
      </c>
      <c r="Z9" s="243" t="s">
        <v>135</v>
      </c>
      <c r="AA9" s="238" t="s">
        <v>116</v>
      </c>
      <c r="AB9" s="236" t="s">
        <v>136</v>
      </c>
      <c r="AC9" s="245" t="s">
        <v>139</v>
      </c>
    </row>
    <row r="10" spans="2:29" ht="15" customHeight="1">
      <c r="B10" s="120">
        <f>IF(C10="","",1+B9)</f>
        <v>4</v>
      </c>
      <c r="C10" s="428" t="s">
        <v>35</v>
      </c>
      <c r="D10" s="428"/>
      <c r="E10" s="428"/>
      <c r="F10" s="428"/>
      <c r="G10" s="428"/>
      <c r="H10" s="428"/>
      <c r="I10" s="428"/>
      <c r="J10" s="428"/>
      <c r="K10" s="428"/>
      <c r="L10" s="428"/>
      <c r="M10" s="429"/>
      <c r="N10" s="139" t="str">
        <f>IF(O10="","","S3")</f>
        <v>S3</v>
      </c>
      <c r="O10" s="427" t="s">
        <v>67</v>
      </c>
      <c r="P10" s="427"/>
      <c r="Q10" s="427"/>
      <c r="R10" s="427"/>
      <c r="S10" s="427"/>
      <c r="T10" s="427"/>
      <c r="U10" s="7"/>
      <c r="V10" s="395" t="str">
        <f>IF(W10="","","A2")</f>
        <v>A2</v>
      </c>
      <c r="W10" s="415" t="s">
        <v>118</v>
      </c>
      <c r="X10" s="415"/>
      <c r="Y10" s="415"/>
      <c r="Z10" s="415"/>
      <c r="AA10" s="415"/>
      <c r="AB10" s="415"/>
      <c r="AC10" s="416"/>
    </row>
    <row r="11" spans="2:29" ht="15.75" customHeight="1" thickBot="1">
      <c r="B11" s="120">
        <f>IF(C11="","",1+B10)</f>
        <v>5</v>
      </c>
      <c r="C11" s="425" t="s">
        <v>36</v>
      </c>
      <c r="D11" s="425"/>
      <c r="E11" s="425"/>
      <c r="F11" s="425"/>
      <c r="G11" s="425"/>
      <c r="H11" s="425"/>
      <c r="I11" s="425"/>
      <c r="J11" s="425"/>
      <c r="K11" s="425"/>
      <c r="L11" s="425"/>
      <c r="M11" s="426"/>
      <c r="N11" s="139" t="str">
        <f>IF(O11="","","S4")</f>
        <v>S4</v>
      </c>
      <c r="O11" s="398" t="s">
        <v>42</v>
      </c>
      <c r="P11" s="398"/>
      <c r="Q11" s="398"/>
      <c r="R11" s="398"/>
      <c r="S11" s="398"/>
      <c r="T11" s="398"/>
      <c r="U11" s="7"/>
      <c r="V11" s="396"/>
      <c r="W11" s="233"/>
      <c r="X11" s="234" t="s">
        <v>138</v>
      </c>
      <c r="Y11" s="235">
        <v>1</v>
      </c>
      <c r="Z11" s="243" t="s">
        <v>135</v>
      </c>
      <c r="AA11" s="238" t="s">
        <v>116</v>
      </c>
      <c r="AB11" s="236" t="s">
        <v>136</v>
      </c>
      <c r="AC11" s="245" t="s">
        <v>139</v>
      </c>
    </row>
    <row r="12" spans="2:30" ht="12.75" customHeight="1">
      <c r="B12" s="120">
        <f>IF(C12="","",1+B11)</f>
        <v>6</v>
      </c>
      <c r="C12" s="425" t="s">
        <v>37</v>
      </c>
      <c r="D12" s="425"/>
      <c r="E12" s="425"/>
      <c r="F12" s="425"/>
      <c r="G12" s="425"/>
      <c r="H12" s="425"/>
      <c r="I12" s="425"/>
      <c r="J12" s="425"/>
      <c r="K12" s="425"/>
      <c r="L12" s="425"/>
      <c r="M12" s="426"/>
      <c r="N12" s="139" t="str">
        <f>IF(O12="","","S5")</f>
        <v>S5</v>
      </c>
      <c r="O12" s="398" t="s">
        <v>44</v>
      </c>
      <c r="P12" s="398"/>
      <c r="Q12" s="398"/>
      <c r="R12" s="398"/>
      <c r="S12" s="398"/>
      <c r="T12" s="398"/>
      <c r="U12" s="7"/>
      <c r="V12" s="395" t="str">
        <f>IF(W12="","","A3")</f>
        <v>A3</v>
      </c>
      <c r="W12" s="417" t="s">
        <v>41</v>
      </c>
      <c r="X12" s="417"/>
      <c r="Y12" s="417"/>
      <c r="Z12" s="417"/>
      <c r="AA12" s="417"/>
      <c r="AB12" s="417"/>
      <c r="AC12" s="418"/>
      <c r="AD12" s="7"/>
    </row>
    <row r="13" spans="2:30" ht="14.25" thickBot="1">
      <c r="B13" s="125"/>
      <c r="C13" s="126" t="s">
        <v>110</v>
      </c>
      <c r="D13" s="126"/>
      <c r="E13" s="126"/>
      <c r="F13" s="126"/>
      <c r="G13" s="126"/>
      <c r="H13" s="126"/>
      <c r="I13" s="126"/>
      <c r="J13" s="127"/>
      <c r="K13" s="127"/>
      <c r="L13" s="127"/>
      <c r="M13" s="128"/>
      <c r="N13" s="129"/>
      <c r="O13" s="126" t="s">
        <v>111</v>
      </c>
      <c r="P13" s="127"/>
      <c r="Q13" s="127"/>
      <c r="R13" s="10"/>
      <c r="S13" s="10"/>
      <c r="T13" s="10"/>
      <c r="U13" s="1"/>
      <c r="V13" s="397"/>
      <c r="W13" s="1"/>
      <c r="X13" s="239" t="s">
        <v>137</v>
      </c>
      <c r="Y13" s="241">
        <v>0.1</v>
      </c>
      <c r="Z13" s="244" t="s">
        <v>135</v>
      </c>
      <c r="AA13" s="242" t="s">
        <v>116</v>
      </c>
      <c r="AB13" s="240" t="s">
        <v>136</v>
      </c>
      <c r="AC13" s="246" t="s">
        <v>139</v>
      </c>
      <c r="AD13" s="7"/>
    </row>
    <row r="14" spans="2:30" ht="13.5" thickTop="1">
      <c r="B14" s="116" t="s">
        <v>120</v>
      </c>
      <c r="C14" s="117"/>
      <c r="D14" s="117"/>
      <c r="E14" s="117"/>
      <c r="F14" s="117"/>
      <c r="G14" s="117"/>
      <c r="H14" s="121"/>
      <c r="I14" s="121"/>
      <c r="J14" s="121"/>
      <c r="K14" s="121"/>
      <c r="L14" s="121"/>
      <c r="M14" s="130"/>
      <c r="N14" s="121"/>
      <c r="O14" s="121"/>
      <c r="P14" s="121"/>
      <c r="Q14" s="121"/>
      <c r="R14" s="9"/>
      <c r="S14" s="9"/>
      <c r="T14" s="9"/>
      <c r="U14" s="9"/>
      <c r="V14" s="9"/>
      <c r="W14" s="9"/>
      <c r="X14" s="9"/>
      <c r="Y14" s="9"/>
      <c r="Z14" s="9"/>
      <c r="AA14" s="9"/>
      <c r="AB14" s="9"/>
      <c r="AC14" s="15"/>
      <c r="AD14" s="7"/>
    </row>
    <row r="15" spans="2:30" ht="7.5" customHeight="1" thickBot="1">
      <c r="B15" s="131"/>
      <c r="C15" s="132"/>
      <c r="D15" s="132"/>
      <c r="E15" s="132"/>
      <c r="F15" s="132"/>
      <c r="G15" s="133"/>
      <c r="H15" s="133"/>
      <c r="I15" s="133"/>
      <c r="J15" s="133"/>
      <c r="K15" s="133"/>
      <c r="L15" s="133"/>
      <c r="M15" s="134"/>
      <c r="N15" s="133"/>
      <c r="O15" s="133"/>
      <c r="P15" s="133"/>
      <c r="Q15" s="133"/>
      <c r="R15" s="16"/>
      <c r="S15" s="16"/>
      <c r="T15" s="16"/>
      <c r="U15" s="16"/>
      <c r="V15" s="16"/>
      <c r="W15" s="16"/>
      <c r="X15" s="16"/>
      <c r="Y15" s="16"/>
      <c r="Z15" s="16"/>
      <c r="AA15" s="16"/>
      <c r="AB15" s="16"/>
      <c r="AC15" s="17"/>
      <c r="AD15" s="7"/>
    </row>
    <row r="16" spans="2:30" ht="13.5" thickBot="1">
      <c r="B16" s="422" t="s">
        <v>68</v>
      </c>
      <c r="C16" s="423"/>
      <c r="D16" s="423"/>
      <c r="E16" s="423"/>
      <c r="F16" s="423"/>
      <c r="G16" s="423"/>
      <c r="H16" s="423"/>
      <c r="I16" s="424" t="s">
        <v>69</v>
      </c>
      <c r="J16" s="424"/>
      <c r="K16" s="424"/>
      <c r="L16" s="424"/>
      <c r="M16" s="135"/>
      <c r="N16" s="136"/>
      <c r="O16" s="136"/>
      <c r="P16" s="399" t="s">
        <v>70</v>
      </c>
      <c r="Q16" s="399"/>
      <c r="R16" s="399"/>
      <c r="S16" s="399"/>
      <c r="T16" s="399"/>
      <c r="U16" s="400" t="s">
        <v>114</v>
      </c>
      <c r="V16" s="399"/>
      <c r="W16" s="399"/>
      <c r="X16" s="399"/>
      <c r="Y16" s="399"/>
      <c r="Z16" s="399"/>
      <c r="AA16" s="399"/>
      <c r="AB16" s="399"/>
      <c r="AC16" s="401"/>
      <c r="AD16" s="7"/>
    </row>
    <row r="17" spans="2:30" ht="13.5">
      <c r="B17" s="155"/>
      <c r="C17" s="137"/>
      <c r="D17" s="137"/>
      <c r="E17" s="137"/>
      <c r="F17" s="121"/>
      <c r="G17" s="121"/>
      <c r="H17" s="138"/>
      <c r="I17" s="121"/>
      <c r="J17" s="73"/>
      <c r="K17" s="121"/>
      <c r="L17" s="121"/>
      <c r="M17" s="121"/>
      <c r="N17" s="121"/>
      <c r="O17" s="121"/>
      <c r="P17" s="420" t="s">
        <v>71</v>
      </c>
      <c r="Q17" s="420"/>
      <c r="R17" s="35" t="s">
        <v>107</v>
      </c>
      <c r="S17" s="421" t="s">
        <v>109</v>
      </c>
      <c r="T17" s="421"/>
      <c r="U17" s="24"/>
      <c r="V17" s="101"/>
      <c r="W17" s="93" t="s">
        <v>71</v>
      </c>
      <c r="X17" s="100" t="s">
        <v>107</v>
      </c>
      <c r="Y17" s="102" t="s">
        <v>117</v>
      </c>
      <c r="Z17" s="103"/>
      <c r="AC17" s="15"/>
      <c r="AD17" s="7"/>
    </row>
    <row r="18" spans="2:30" ht="13.5">
      <c r="B18" s="139" t="str">
        <f>IF(N8="","",N8)</f>
        <v>S1</v>
      </c>
      <c r="C18" s="394" t="str">
        <f>IF(O8="","",O8)</f>
        <v>Maximize Benefit-Cost ratio</v>
      </c>
      <c r="D18" s="394"/>
      <c r="E18" s="394"/>
      <c r="F18" s="394"/>
      <c r="G18" s="394"/>
      <c r="H18" s="394"/>
      <c r="I18" s="394"/>
      <c r="J18" s="138"/>
      <c r="K18" s="121"/>
      <c r="L18" s="121"/>
      <c r="M18" s="121"/>
      <c r="N18" s="121"/>
      <c r="O18" s="121"/>
      <c r="P18" s="390" t="s">
        <v>106</v>
      </c>
      <c r="Q18" s="390"/>
      <c r="R18" s="333" t="s">
        <v>108</v>
      </c>
      <c r="S18" s="334" t="s">
        <v>108</v>
      </c>
      <c r="T18" s="334"/>
      <c r="U18" s="24"/>
      <c r="V18" s="335"/>
      <c r="W18" s="336" t="s">
        <v>106</v>
      </c>
      <c r="X18" s="337" t="s">
        <v>108</v>
      </c>
      <c r="Y18" s="338" t="s">
        <v>56</v>
      </c>
      <c r="Z18" s="339"/>
      <c r="AC18" s="15"/>
      <c r="AD18" s="7"/>
    </row>
    <row r="19" spans="2:30" ht="13.5">
      <c r="B19" s="349"/>
      <c r="H19" s="388" t="str">
        <f>IF(B18="","","Algorithm:")</f>
        <v>Algorithm:</v>
      </c>
      <c r="I19" s="388"/>
      <c r="J19" s="389" t="s">
        <v>28</v>
      </c>
      <c r="K19" s="389"/>
      <c r="L19" s="389"/>
      <c r="M19" s="389"/>
      <c r="N19" s="389"/>
      <c r="O19" s="389"/>
      <c r="P19" s="121"/>
      <c r="Q19" s="140">
        <f>IF($B$18="","",$B$7)</f>
        <v>1</v>
      </c>
      <c r="R19" s="96">
        <v>1</v>
      </c>
      <c r="S19" s="54">
        <f aca="true" t="shared" si="0" ref="S19:S24">IF(R19="","",R19*J$23)</f>
        <v>100</v>
      </c>
      <c r="T19" s="9"/>
      <c r="U19" s="24"/>
      <c r="V19" s="90" t="str">
        <f>IF(V8="","",V8)</f>
        <v>A1</v>
      </c>
      <c r="W19" s="53">
        <f aca="true" t="shared" si="1" ref="W19:W24">IF($V$8="","",$B7)</f>
        <v>1</v>
      </c>
      <c r="X19" s="96">
        <v>1</v>
      </c>
      <c r="Y19" s="57" t="str">
        <f aca="true" t="shared" si="2" ref="Y19:Y24">IF(V$8="","",IF(X19="","",IF(X19&gt;=1,AA$9,AC$9)))</f>
        <v>Go</v>
      </c>
      <c r="Z19" s="41"/>
      <c r="AC19" s="20"/>
      <c r="AD19" s="7"/>
    </row>
    <row r="20" spans="2:30" ht="13.5">
      <c r="B20" s="141" t="s">
        <v>105</v>
      </c>
      <c r="C20" s="142"/>
      <c r="D20" s="121"/>
      <c r="E20" s="121"/>
      <c r="F20" s="121"/>
      <c r="G20" s="121"/>
      <c r="H20" s="121"/>
      <c r="I20" s="121"/>
      <c r="J20" s="121"/>
      <c r="K20" s="121"/>
      <c r="L20" s="121"/>
      <c r="M20" s="121"/>
      <c r="N20" s="121"/>
      <c r="O20" s="121"/>
      <c r="P20" s="121"/>
      <c r="Q20" s="140">
        <f>IF($B$18="","",$B$8)</f>
        <v>2</v>
      </c>
      <c r="R20" s="96">
        <v>1.2</v>
      </c>
      <c r="S20" s="54">
        <f t="shared" si="0"/>
        <v>120</v>
      </c>
      <c r="T20" s="9"/>
      <c r="U20" s="24"/>
      <c r="V20" s="51"/>
      <c r="W20" s="53">
        <f t="shared" si="1"/>
        <v>2</v>
      </c>
      <c r="X20" s="96">
        <v>1.2</v>
      </c>
      <c r="Y20" s="57" t="str">
        <f t="shared" si="2"/>
        <v>Go</v>
      </c>
      <c r="Z20" s="41"/>
      <c r="AC20" s="21"/>
      <c r="AD20" s="7"/>
    </row>
    <row r="21" spans="2:30" ht="13.5">
      <c r="B21" s="143"/>
      <c r="C21" s="144">
        <v>0</v>
      </c>
      <c r="D21" s="145">
        <v>10</v>
      </c>
      <c r="E21" s="145">
        <v>20</v>
      </c>
      <c r="F21" s="145">
        <v>30</v>
      </c>
      <c r="G21" s="145">
        <v>40</v>
      </c>
      <c r="H21" s="145">
        <v>50</v>
      </c>
      <c r="I21" s="145">
        <v>60</v>
      </c>
      <c r="J21" s="145">
        <v>70</v>
      </c>
      <c r="K21" s="145">
        <v>80</v>
      </c>
      <c r="L21" s="145">
        <v>90</v>
      </c>
      <c r="M21" s="145">
        <v>100</v>
      </c>
      <c r="N21" s="145">
        <v>110</v>
      </c>
      <c r="O21" s="145">
        <v>120</v>
      </c>
      <c r="P21" s="121"/>
      <c r="Q21" s="140">
        <f>IF($B$18="","",$B$9)</f>
        <v>3</v>
      </c>
      <c r="R21" s="96">
        <v>1.1</v>
      </c>
      <c r="S21" s="54">
        <f t="shared" si="0"/>
        <v>110.00000000000001</v>
      </c>
      <c r="T21" s="9"/>
      <c r="U21" s="24"/>
      <c r="V21" s="51"/>
      <c r="W21" s="53">
        <f t="shared" si="1"/>
        <v>3</v>
      </c>
      <c r="X21" s="96">
        <v>1.1</v>
      </c>
      <c r="Y21" s="57" t="str">
        <f t="shared" si="2"/>
        <v>Go</v>
      </c>
      <c r="Z21" s="41"/>
      <c r="AC21" s="21"/>
      <c r="AD21" s="7"/>
    </row>
    <row r="22" spans="2:30" ht="13.5">
      <c r="B22" s="168" t="s">
        <v>72</v>
      </c>
      <c r="C22" s="152">
        <v>0</v>
      </c>
      <c r="E22" s="148"/>
      <c r="F22" s="148"/>
      <c r="G22" s="148"/>
      <c r="H22" s="419"/>
      <c r="I22" s="419"/>
      <c r="J22" s="148"/>
      <c r="K22" s="148"/>
      <c r="L22" s="148"/>
      <c r="M22" s="152">
        <v>1</v>
      </c>
      <c r="N22" s="148"/>
      <c r="O22" s="121"/>
      <c r="P22" s="121"/>
      <c r="Q22" s="140">
        <f>IF($B$18="","",$B$10)</f>
        <v>4</v>
      </c>
      <c r="R22" s="96">
        <v>1.05</v>
      </c>
      <c r="S22" s="54">
        <f t="shared" si="0"/>
        <v>105</v>
      </c>
      <c r="T22" s="9"/>
      <c r="U22" s="24"/>
      <c r="V22" s="51"/>
      <c r="W22" s="53">
        <f t="shared" si="1"/>
        <v>4</v>
      </c>
      <c r="X22" s="96">
        <v>1.05</v>
      </c>
      <c r="Y22" s="57" t="str">
        <f t="shared" si="2"/>
        <v>Go</v>
      </c>
      <c r="Z22" s="41"/>
      <c r="AC22" s="21"/>
      <c r="AD22" s="7"/>
    </row>
    <row r="23" spans="2:30" ht="13.5">
      <c r="B23" s="153" t="s">
        <v>104</v>
      </c>
      <c r="C23" s="146"/>
      <c r="E23" s="148"/>
      <c r="F23" s="148"/>
      <c r="G23"/>
      <c r="H23"/>
      <c r="I23" s="350" t="s">
        <v>27</v>
      </c>
      <c r="J23" s="343">
        <v>100</v>
      </c>
      <c r="K23" s="351" t="s">
        <v>38</v>
      </c>
      <c r="L23"/>
      <c r="P23" s="121"/>
      <c r="Q23" s="140">
        <f>IF($B$18="","",$B$11)</f>
        <v>5</v>
      </c>
      <c r="R23" s="96">
        <v>1.3</v>
      </c>
      <c r="S23" s="54">
        <f t="shared" si="0"/>
        <v>130</v>
      </c>
      <c r="T23" s="9"/>
      <c r="U23" s="24"/>
      <c r="V23" s="51"/>
      <c r="W23" s="53">
        <f t="shared" si="1"/>
        <v>5</v>
      </c>
      <c r="X23" s="96">
        <v>1.3</v>
      </c>
      <c r="Y23" s="57" t="str">
        <f t="shared" si="2"/>
        <v>Go</v>
      </c>
      <c r="Z23" s="41"/>
      <c r="AC23" s="21"/>
      <c r="AD23" s="7"/>
    </row>
    <row r="24" spans="2:30" ht="14.25" thickBot="1">
      <c r="B24" s="341" t="s">
        <v>25</v>
      </c>
      <c r="C24" s="146"/>
      <c r="D24" s="147"/>
      <c r="E24" s="148"/>
      <c r="F24" s="148"/>
      <c r="G24" s="342"/>
      <c r="H24" s="342" t="s">
        <v>29</v>
      </c>
      <c r="I24" s="149"/>
      <c r="J24" s="148"/>
      <c r="K24" s="148"/>
      <c r="L24" s="148"/>
      <c r="M24" s="152"/>
      <c r="N24" s="148"/>
      <c r="O24" s="121"/>
      <c r="P24" s="121"/>
      <c r="Q24" s="154">
        <f>IF($B$18="","",$B$12)</f>
        <v>6</v>
      </c>
      <c r="R24" s="353">
        <v>1.1</v>
      </c>
      <c r="S24" s="54">
        <f t="shared" si="0"/>
        <v>110.00000000000001</v>
      </c>
      <c r="T24" s="9"/>
      <c r="U24" s="24"/>
      <c r="V24" s="51"/>
      <c r="W24" s="61">
        <f t="shared" si="1"/>
        <v>6</v>
      </c>
      <c r="X24" s="353">
        <v>1.1</v>
      </c>
      <c r="Y24" s="57" t="str">
        <f t="shared" si="2"/>
        <v>Go</v>
      </c>
      <c r="Z24" s="41"/>
      <c r="AC24" s="21"/>
      <c r="AD24" s="7"/>
    </row>
    <row r="25" spans="2:30" ht="13.5">
      <c r="B25" s="155"/>
      <c r="C25" s="156"/>
      <c r="D25" s="156"/>
      <c r="E25" s="156"/>
      <c r="F25" s="157"/>
      <c r="G25" s="157"/>
      <c r="H25" s="158"/>
      <c r="I25" s="157"/>
      <c r="J25" s="106"/>
      <c r="K25" s="157"/>
      <c r="L25" s="157"/>
      <c r="M25" s="157"/>
      <c r="N25" s="157"/>
      <c r="O25" s="157"/>
      <c r="P25" s="391" t="s">
        <v>71</v>
      </c>
      <c r="Q25" s="391"/>
      <c r="R25" s="60" t="s">
        <v>107</v>
      </c>
      <c r="S25" s="393" t="s">
        <v>109</v>
      </c>
      <c r="T25" s="393"/>
      <c r="U25" s="23"/>
      <c r="V25" s="106"/>
      <c r="W25" s="95" t="s">
        <v>71</v>
      </c>
      <c r="X25" s="107" t="s">
        <v>107</v>
      </c>
      <c r="Y25" s="102" t="s">
        <v>117</v>
      </c>
      <c r="Z25" s="103"/>
      <c r="AA25" s="62"/>
      <c r="AB25" s="62"/>
      <c r="AC25" s="18"/>
      <c r="AD25" s="7"/>
    </row>
    <row r="26" spans="2:30" ht="13.5">
      <c r="B26" s="139" t="str">
        <f>IF(N9="","",N9)</f>
        <v>S2</v>
      </c>
      <c r="C26" s="394" t="str">
        <f>IF(O9="","",O9)</f>
        <v>Minimize travel time</v>
      </c>
      <c r="D26" s="394"/>
      <c r="E26" s="394"/>
      <c r="F26" s="394"/>
      <c r="G26" s="394"/>
      <c r="H26" s="394"/>
      <c r="I26" s="394"/>
      <c r="J26" s="138"/>
      <c r="K26" s="121"/>
      <c r="L26" s="121"/>
      <c r="M26" s="121"/>
      <c r="N26" s="121"/>
      <c r="O26" s="121"/>
      <c r="P26" s="390" t="s">
        <v>106</v>
      </c>
      <c r="Q26" s="390"/>
      <c r="R26" s="333" t="s">
        <v>108</v>
      </c>
      <c r="S26" s="334" t="s">
        <v>108</v>
      </c>
      <c r="T26" s="22"/>
      <c r="U26" s="24"/>
      <c r="V26" s="73"/>
      <c r="W26" s="94" t="s">
        <v>106</v>
      </c>
      <c r="X26" s="108" t="s">
        <v>108</v>
      </c>
      <c r="Y26" s="104" t="s">
        <v>56</v>
      </c>
      <c r="Z26" s="105"/>
      <c r="AA26" s="7"/>
      <c r="AB26" s="7"/>
      <c r="AC26" s="15"/>
      <c r="AD26" s="7"/>
    </row>
    <row r="27" spans="2:30" ht="13.5">
      <c r="B27" s="349"/>
      <c r="C27" s="73"/>
      <c r="D27" s="73"/>
      <c r="E27" s="73"/>
      <c r="F27" s="73"/>
      <c r="G27" s="73"/>
      <c r="H27" s="388" t="str">
        <f>IF(B26="","","Algorithm:")</f>
        <v>Algorithm:</v>
      </c>
      <c r="I27" s="388"/>
      <c r="J27" s="389" t="s">
        <v>121</v>
      </c>
      <c r="K27" s="389"/>
      <c r="L27" s="389"/>
      <c r="M27" s="389"/>
      <c r="N27" s="389"/>
      <c r="O27" s="389"/>
      <c r="P27" s="121"/>
      <c r="Q27" s="140">
        <f>IF($B$26="","",$B$7)</f>
        <v>1</v>
      </c>
      <c r="R27" s="347">
        <v>50</v>
      </c>
      <c r="S27" s="54">
        <f aca="true" t="shared" si="3" ref="S27:S32">IF(R27="","",(1-R27/M$31)*100)</f>
        <v>0</v>
      </c>
      <c r="T27" s="9"/>
      <c r="U27" s="24"/>
      <c r="V27" s="91" t="str">
        <f>IF(V10="","",V10)</f>
        <v>A2</v>
      </c>
      <c r="W27" s="53">
        <f aca="true" t="shared" si="4" ref="W27:W32">IF($V$10="","",$B7)</f>
        <v>1</v>
      </c>
      <c r="X27" s="96">
        <v>0</v>
      </c>
      <c r="Y27" s="57" t="str">
        <f aca="true" t="shared" si="5" ref="Y27:Y32">IF(V$10="","",IF(X27="","",IF(X27&lt;=Y$11,AA$11,AC$11)))</f>
        <v>Go</v>
      </c>
      <c r="Z27" s="41"/>
      <c r="AA27" s="7"/>
      <c r="AB27" s="7"/>
      <c r="AC27" s="25"/>
      <c r="AD27" s="7"/>
    </row>
    <row r="28" spans="2:30" ht="13.5">
      <c r="B28" s="141" t="s">
        <v>105</v>
      </c>
      <c r="C28" s="142"/>
      <c r="D28" s="121"/>
      <c r="E28" s="121"/>
      <c r="F28" s="121"/>
      <c r="G28" s="121"/>
      <c r="H28" s="121"/>
      <c r="I28" s="121"/>
      <c r="J28" s="121"/>
      <c r="K28" s="121"/>
      <c r="L28" s="121"/>
      <c r="M28" s="121"/>
      <c r="N28" s="121"/>
      <c r="O28" s="121"/>
      <c r="P28" s="121"/>
      <c r="Q28" s="140">
        <f>IF($B$26="","",$B$8)</f>
        <v>2</v>
      </c>
      <c r="R28" s="347">
        <v>0.5</v>
      </c>
      <c r="S28" s="54">
        <f t="shared" si="3"/>
        <v>99</v>
      </c>
      <c r="T28" s="9"/>
      <c r="U28" s="24"/>
      <c r="V28" s="91"/>
      <c r="W28" s="53">
        <f t="shared" si="4"/>
        <v>2</v>
      </c>
      <c r="X28" s="96">
        <v>1.2</v>
      </c>
      <c r="Y28" s="57" t="str">
        <f t="shared" si="5"/>
        <v>No</v>
      </c>
      <c r="Z28" s="41"/>
      <c r="AA28" s="7"/>
      <c r="AB28" s="7"/>
      <c r="AC28" s="21"/>
      <c r="AD28" s="7"/>
    </row>
    <row r="29" spans="2:30" ht="13.5">
      <c r="B29" s="143"/>
      <c r="C29" s="144">
        <v>0</v>
      </c>
      <c r="D29" s="145">
        <v>10</v>
      </c>
      <c r="E29" s="159">
        <v>20</v>
      </c>
      <c r="F29" s="159">
        <v>30</v>
      </c>
      <c r="G29" s="159">
        <v>40</v>
      </c>
      <c r="H29" s="159">
        <v>50</v>
      </c>
      <c r="I29" s="159">
        <v>60</v>
      </c>
      <c r="J29" s="159">
        <v>70</v>
      </c>
      <c r="K29" s="159">
        <v>80</v>
      </c>
      <c r="L29" s="159">
        <v>90</v>
      </c>
      <c r="M29" s="159">
        <v>100</v>
      </c>
      <c r="N29" s="121"/>
      <c r="O29" s="121"/>
      <c r="P29" s="121"/>
      <c r="Q29" s="140">
        <f>IF($B$26="","",$B$9)</f>
        <v>3</v>
      </c>
      <c r="R29" s="347">
        <v>0.5</v>
      </c>
      <c r="S29" s="54">
        <f t="shared" si="3"/>
        <v>99</v>
      </c>
      <c r="T29" s="9"/>
      <c r="U29" s="88"/>
      <c r="V29" s="91"/>
      <c r="W29" s="53">
        <f t="shared" si="4"/>
        <v>3</v>
      </c>
      <c r="X29" s="96">
        <v>0.3</v>
      </c>
      <c r="Y29" s="57" t="str">
        <f t="shared" si="5"/>
        <v>Go</v>
      </c>
      <c r="Z29" s="41"/>
      <c r="AA29" s="7"/>
      <c r="AB29" s="7"/>
      <c r="AC29" s="21"/>
      <c r="AD29" s="7"/>
    </row>
    <row r="30" spans="2:30" ht="15.75">
      <c r="B30" s="143"/>
      <c r="C30" s="160" t="s">
        <v>122</v>
      </c>
      <c r="D30" s="109">
        <v>50</v>
      </c>
      <c r="E30" s="148"/>
      <c r="F30" s="148"/>
      <c r="G30" s="148"/>
      <c r="H30" s="387">
        <v>25</v>
      </c>
      <c r="I30" s="387"/>
      <c r="J30" s="148"/>
      <c r="K30" s="148"/>
      <c r="L30" s="148"/>
      <c r="M30" s="152">
        <v>0</v>
      </c>
      <c r="N30" s="146"/>
      <c r="O30" s="121"/>
      <c r="P30" s="121"/>
      <c r="Q30" s="140">
        <f>IF($B$26="","",$B$10)</f>
        <v>4</v>
      </c>
      <c r="R30" s="347">
        <v>0.5</v>
      </c>
      <c r="S30" s="54">
        <f t="shared" si="3"/>
        <v>99</v>
      </c>
      <c r="T30" s="9"/>
      <c r="U30" s="24"/>
      <c r="V30" s="91"/>
      <c r="W30" s="53">
        <f t="shared" si="4"/>
        <v>4</v>
      </c>
      <c r="X30" s="96">
        <v>1.8</v>
      </c>
      <c r="Y30" s="57" t="str">
        <f t="shared" si="5"/>
        <v>No</v>
      </c>
      <c r="Z30" s="41"/>
      <c r="AA30" s="7"/>
      <c r="AB30" s="7"/>
      <c r="AC30" s="21"/>
      <c r="AD30" s="7"/>
    </row>
    <row r="31" spans="2:30" ht="13.5">
      <c r="B31" s="153" t="s">
        <v>104</v>
      </c>
      <c r="C31" s="160"/>
      <c r="D31" s="73"/>
      <c r="E31" s="148"/>
      <c r="F31" s="148"/>
      <c r="H31"/>
      <c r="I31" s="350" t="s">
        <v>27</v>
      </c>
      <c r="J31" s="101" t="s">
        <v>30</v>
      </c>
      <c r="K31" s="352" t="s">
        <v>73</v>
      </c>
      <c r="L31" s="344" t="s">
        <v>31</v>
      </c>
      <c r="M31" s="343">
        <v>50</v>
      </c>
      <c r="N31" s="121" t="s">
        <v>33</v>
      </c>
      <c r="O31" s="121"/>
      <c r="P31" s="121"/>
      <c r="Q31" s="140">
        <f>IF($B$26="","",$B$11)</f>
        <v>5</v>
      </c>
      <c r="R31" s="347">
        <v>25</v>
      </c>
      <c r="S31" s="54">
        <f t="shared" si="3"/>
        <v>50</v>
      </c>
      <c r="T31" s="9"/>
      <c r="U31" s="24"/>
      <c r="V31" s="91"/>
      <c r="W31" s="53">
        <f t="shared" si="4"/>
        <v>5</v>
      </c>
      <c r="X31" s="96">
        <v>1</v>
      </c>
      <c r="Y31" s="57" t="str">
        <f t="shared" si="5"/>
        <v>Go</v>
      </c>
      <c r="Z31" s="41"/>
      <c r="AA31" s="7"/>
      <c r="AB31" s="7"/>
      <c r="AC31" s="21"/>
      <c r="AD31" s="7"/>
    </row>
    <row r="32" spans="2:30" ht="14.25" thickBot="1">
      <c r="B32" s="341" t="s">
        <v>32</v>
      </c>
      <c r="C32" s="161"/>
      <c r="D32" s="162"/>
      <c r="E32" s="163"/>
      <c r="F32" s="163"/>
      <c r="G32" s="163"/>
      <c r="H32" s="342" t="s">
        <v>40</v>
      </c>
      <c r="I32" s="164"/>
      <c r="J32" s="163"/>
      <c r="K32" s="163"/>
      <c r="L32" s="163"/>
      <c r="M32" s="165"/>
      <c r="N32" s="166"/>
      <c r="O32" s="133"/>
      <c r="P32" s="133"/>
      <c r="Q32" s="140">
        <f>IF($B$26="","",$B$12)</f>
        <v>6</v>
      </c>
      <c r="R32" s="348">
        <v>0.5</v>
      </c>
      <c r="S32" s="54">
        <f t="shared" si="3"/>
        <v>99</v>
      </c>
      <c r="T32" s="16"/>
      <c r="U32" s="26"/>
      <c r="V32" s="92"/>
      <c r="W32" s="58">
        <f t="shared" si="4"/>
        <v>6</v>
      </c>
      <c r="X32" s="97">
        <v>0.1</v>
      </c>
      <c r="Y32" s="57" t="str">
        <f t="shared" si="5"/>
        <v>Go</v>
      </c>
      <c r="Z32" s="52"/>
      <c r="AA32" s="56"/>
      <c r="AB32" s="56"/>
      <c r="AC32" s="27"/>
      <c r="AD32" s="7"/>
    </row>
    <row r="33" spans="2:30" ht="13.5">
      <c r="B33" s="155"/>
      <c r="C33" s="156"/>
      <c r="D33" s="156"/>
      <c r="E33" s="156"/>
      <c r="F33" s="157"/>
      <c r="G33" s="157"/>
      <c r="H33" s="158"/>
      <c r="I33" s="157"/>
      <c r="J33" s="106"/>
      <c r="K33" s="157"/>
      <c r="L33" s="157"/>
      <c r="M33" s="157"/>
      <c r="N33" s="157"/>
      <c r="O33" s="157"/>
      <c r="P33" s="391" t="s">
        <v>71</v>
      </c>
      <c r="Q33" s="391"/>
      <c r="R33" s="60" t="s">
        <v>107</v>
      </c>
      <c r="S33" s="393" t="s">
        <v>109</v>
      </c>
      <c r="T33" s="393"/>
      <c r="U33" s="24"/>
      <c r="V33" s="101"/>
      <c r="W33" s="93" t="s">
        <v>71</v>
      </c>
      <c r="X33" s="108" t="s">
        <v>107</v>
      </c>
      <c r="Y33" s="102" t="s">
        <v>117</v>
      </c>
      <c r="Z33" s="105"/>
      <c r="AC33" s="36"/>
      <c r="AD33" s="7"/>
    </row>
    <row r="34" spans="2:30" ht="13.5">
      <c r="B34" s="139" t="str">
        <f>IF(N10="","",N10)</f>
        <v>S3</v>
      </c>
      <c r="C34" s="394" t="str">
        <f>IF(O10="","",O10)</f>
        <v>Maximize usage / utility</v>
      </c>
      <c r="D34" s="394"/>
      <c r="E34" s="394"/>
      <c r="F34" s="394"/>
      <c r="G34" s="394"/>
      <c r="H34" s="394"/>
      <c r="I34" s="394"/>
      <c r="J34" s="138"/>
      <c r="K34" s="121"/>
      <c r="L34" s="121"/>
      <c r="M34" s="121"/>
      <c r="N34" s="121"/>
      <c r="O34" s="121"/>
      <c r="P34" s="390" t="s">
        <v>106</v>
      </c>
      <c r="Q34" s="390"/>
      <c r="R34" s="333" t="s">
        <v>108</v>
      </c>
      <c r="S34" s="334" t="s">
        <v>108</v>
      </c>
      <c r="T34" s="334"/>
      <c r="U34" s="24"/>
      <c r="V34" s="335"/>
      <c r="W34" s="336" t="s">
        <v>106</v>
      </c>
      <c r="X34" s="340" t="s">
        <v>108</v>
      </c>
      <c r="Y34" s="338" t="s">
        <v>56</v>
      </c>
      <c r="Z34" s="339"/>
      <c r="AC34" s="36"/>
      <c r="AD34" s="7"/>
    </row>
    <row r="35" spans="2:30" ht="13.5">
      <c r="B35" s="349"/>
      <c r="C35" s="73"/>
      <c r="D35" s="73"/>
      <c r="E35" s="73"/>
      <c r="F35" s="73"/>
      <c r="G35" s="73"/>
      <c r="H35" s="388" t="str">
        <f>IF(B34="","","Algorithm:")</f>
        <v>Algorithm:</v>
      </c>
      <c r="I35" s="388"/>
      <c r="J35" s="389" t="s">
        <v>74</v>
      </c>
      <c r="K35" s="389"/>
      <c r="L35" s="389"/>
      <c r="M35" s="389"/>
      <c r="N35" s="389"/>
      <c r="O35" s="389"/>
      <c r="P35" s="121"/>
      <c r="Q35" s="140">
        <f aca="true" t="shared" si="6" ref="Q35:Q40">IF($B$34="","",$B7)</f>
        <v>1</v>
      </c>
      <c r="R35" s="64">
        <v>0.25</v>
      </c>
      <c r="S35" s="54">
        <f aca="true" t="shared" si="7" ref="S35:S40">IF(R35="","",J$39*R35)</f>
        <v>25</v>
      </c>
      <c r="T35" s="9"/>
      <c r="U35" s="24"/>
      <c r="V35" s="91" t="str">
        <f>IF(V12="","",V12)</f>
        <v>A3</v>
      </c>
      <c r="W35" s="53">
        <f aca="true" t="shared" si="8" ref="W35:W40">IF($V$12="","",$B7)</f>
        <v>1</v>
      </c>
      <c r="X35" s="354">
        <v>0</v>
      </c>
      <c r="Y35" s="55" t="str">
        <f aca="true" t="shared" si="9" ref="Y35:Y40">IF(V$12="","",IF(X35="","",IF(X35&gt;=Y$13,AA$13,AC$13)))</f>
        <v>No</v>
      </c>
      <c r="Z35" s="98"/>
      <c r="AA35" s="7"/>
      <c r="AB35" s="7"/>
      <c r="AC35" s="3"/>
      <c r="AD35" s="7"/>
    </row>
    <row r="36" spans="2:30" ht="13.5">
      <c r="B36" s="141" t="s">
        <v>105</v>
      </c>
      <c r="C36" s="167"/>
      <c r="D36" s="121"/>
      <c r="E36" s="121"/>
      <c r="F36" s="121"/>
      <c r="G36" s="121"/>
      <c r="H36" s="121"/>
      <c r="I36" s="121"/>
      <c r="J36" s="121"/>
      <c r="K36" s="121"/>
      <c r="L36" s="121"/>
      <c r="M36" s="121"/>
      <c r="N36" s="121"/>
      <c r="O36" s="121"/>
      <c r="P36" s="121"/>
      <c r="Q36" s="140">
        <f t="shared" si="6"/>
        <v>2</v>
      </c>
      <c r="R36" s="65">
        <v>1</v>
      </c>
      <c r="S36" s="54">
        <f t="shared" si="7"/>
        <v>100</v>
      </c>
      <c r="T36" s="9"/>
      <c r="U36" s="24"/>
      <c r="V36" s="91"/>
      <c r="W36" s="53">
        <f t="shared" si="8"/>
        <v>2</v>
      </c>
      <c r="X36" s="354">
        <v>0.2</v>
      </c>
      <c r="Y36" s="55" t="str">
        <f t="shared" si="9"/>
        <v>Go</v>
      </c>
      <c r="Z36" s="98"/>
      <c r="AA36" s="7"/>
      <c r="AB36" s="7"/>
      <c r="AC36" s="3"/>
      <c r="AD36" s="7"/>
    </row>
    <row r="37" spans="2:30" ht="13.5">
      <c r="B37" s="143"/>
      <c r="C37" s="144">
        <v>0</v>
      </c>
      <c r="D37" s="145">
        <v>10</v>
      </c>
      <c r="E37" s="159">
        <v>20</v>
      </c>
      <c r="F37" s="159">
        <v>30</v>
      </c>
      <c r="G37" s="159">
        <v>40</v>
      </c>
      <c r="H37" s="159">
        <v>50</v>
      </c>
      <c r="I37" s="159">
        <v>60</v>
      </c>
      <c r="J37" s="159">
        <v>70</v>
      </c>
      <c r="K37" s="159">
        <v>80</v>
      </c>
      <c r="L37" s="159">
        <v>90</v>
      </c>
      <c r="M37" s="159">
        <v>100</v>
      </c>
      <c r="N37" s="121"/>
      <c r="O37" s="121"/>
      <c r="P37" s="121"/>
      <c r="Q37" s="140">
        <f t="shared" si="6"/>
        <v>3</v>
      </c>
      <c r="R37" s="64">
        <v>0.5</v>
      </c>
      <c r="S37" s="54">
        <f t="shared" si="7"/>
        <v>50</v>
      </c>
      <c r="T37" s="9"/>
      <c r="U37" s="24"/>
      <c r="V37" s="91"/>
      <c r="W37" s="53">
        <f t="shared" si="8"/>
        <v>3</v>
      </c>
      <c r="X37" s="354">
        <v>0.1</v>
      </c>
      <c r="Y37" s="55" t="str">
        <f t="shared" si="9"/>
        <v>Go</v>
      </c>
      <c r="Z37" s="98"/>
      <c r="AA37" s="7"/>
      <c r="AB37" s="7"/>
      <c r="AC37" s="3"/>
      <c r="AD37" s="7"/>
    </row>
    <row r="38" spans="2:30" ht="13.5">
      <c r="B38" s="168"/>
      <c r="C38" s="152" t="s">
        <v>75</v>
      </c>
      <c r="D38" s="147">
        <v>0</v>
      </c>
      <c r="E38" s="148"/>
      <c r="F38" s="148"/>
      <c r="G38" s="148"/>
      <c r="H38" s="387">
        <v>50</v>
      </c>
      <c r="I38" s="387"/>
      <c r="J38" s="148"/>
      <c r="K38" s="148"/>
      <c r="L38" s="148"/>
      <c r="M38" s="419">
        <v>100</v>
      </c>
      <c r="N38" s="419"/>
      <c r="O38" s="121"/>
      <c r="P38" s="121"/>
      <c r="Q38" s="140">
        <f t="shared" si="6"/>
        <v>4</v>
      </c>
      <c r="R38" s="64">
        <v>1</v>
      </c>
      <c r="S38" s="54">
        <f t="shared" si="7"/>
        <v>100</v>
      </c>
      <c r="T38" s="9"/>
      <c r="U38" s="24"/>
      <c r="V38" s="91"/>
      <c r="W38" s="53">
        <f t="shared" si="8"/>
        <v>4</v>
      </c>
      <c r="X38" s="354">
        <v>0.05</v>
      </c>
      <c r="Y38" s="55" t="str">
        <f t="shared" si="9"/>
        <v>No</v>
      </c>
      <c r="Z38" s="98"/>
      <c r="AA38" s="7"/>
      <c r="AB38" s="7"/>
      <c r="AC38" s="3"/>
      <c r="AD38" s="7"/>
    </row>
    <row r="39" spans="2:29" s="7" customFormat="1" ht="13.5">
      <c r="B39" s="153" t="s">
        <v>104</v>
      </c>
      <c r="C39" s="152"/>
      <c r="E39" s="148"/>
      <c r="F39" s="148"/>
      <c r="H39"/>
      <c r="I39" s="350" t="s">
        <v>27</v>
      </c>
      <c r="J39" s="343">
        <v>100</v>
      </c>
      <c r="K39" s="351" t="s">
        <v>39</v>
      </c>
      <c r="L39"/>
      <c r="M39" s="101"/>
      <c r="N39" s="149"/>
      <c r="O39" s="121"/>
      <c r="P39" s="121"/>
      <c r="Q39" s="140">
        <f t="shared" si="6"/>
        <v>5</v>
      </c>
      <c r="R39" s="64">
        <v>0.8</v>
      </c>
      <c r="S39" s="54">
        <f t="shared" si="7"/>
        <v>80</v>
      </c>
      <c r="T39" s="9"/>
      <c r="U39" s="24"/>
      <c r="V39" s="91"/>
      <c r="W39" s="53">
        <f t="shared" si="8"/>
        <v>5</v>
      </c>
      <c r="X39" s="354">
        <v>0.3</v>
      </c>
      <c r="Y39" s="55" t="str">
        <f t="shared" si="9"/>
        <v>Go</v>
      </c>
      <c r="Z39" s="98"/>
      <c r="AC39" s="3"/>
    </row>
    <row r="40" spans="2:30" s="56" customFormat="1" ht="14.25" thickBot="1">
      <c r="B40" s="341" t="s">
        <v>26</v>
      </c>
      <c r="C40" s="165"/>
      <c r="D40" s="162"/>
      <c r="E40" s="163"/>
      <c r="F40" s="163"/>
      <c r="G40" s="163"/>
      <c r="H40" s="164"/>
      <c r="I40" s="164"/>
      <c r="J40" s="163"/>
      <c r="K40" s="163"/>
      <c r="L40" s="163"/>
      <c r="M40" s="164"/>
      <c r="N40" s="164"/>
      <c r="O40" s="133"/>
      <c r="P40" s="133"/>
      <c r="Q40" s="140">
        <f t="shared" si="6"/>
        <v>6</v>
      </c>
      <c r="R40" s="66">
        <v>1</v>
      </c>
      <c r="S40" s="54">
        <f t="shared" si="7"/>
        <v>100</v>
      </c>
      <c r="T40" s="16"/>
      <c r="U40" s="26"/>
      <c r="V40" s="19"/>
      <c r="W40" s="61">
        <f t="shared" si="8"/>
        <v>6</v>
      </c>
      <c r="X40" s="355">
        <v>0.1</v>
      </c>
      <c r="Y40" s="55" t="str">
        <f t="shared" si="9"/>
        <v>Go</v>
      </c>
      <c r="Z40" s="99"/>
      <c r="AC40" s="79"/>
      <c r="AD40" s="7"/>
    </row>
    <row r="41" spans="2:29" s="7" customFormat="1" ht="13.5">
      <c r="B41" s="155"/>
      <c r="C41" s="156"/>
      <c r="D41" s="156"/>
      <c r="E41" s="156"/>
      <c r="F41" s="157"/>
      <c r="G41" s="157"/>
      <c r="H41" s="158"/>
      <c r="I41" s="157"/>
      <c r="J41" s="106"/>
      <c r="K41" s="157"/>
      <c r="L41" s="157"/>
      <c r="M41" s="157"/>
      <c r="N41" s="157"/>
      <c r="O41" s="157"/>
      <c r="P41" s="391" t="s">
        <v>71</v>
      </c>
      <c r="Q41" s="391"/>
      <c r="R41" s="60" t="s">
        <v>107</v>
      </c>
      <c r="S41" s="393" t="s">
        <v>109</v>
      </c>
      <c r="T41" s="393"/>
      <c r="U41" s="23"/>
      <c r="V41" s="62"/>
      <c r="W41" s="62"/>
      <c r="X41" s="62"/>
      <c r="Y41" s="62"/>
      <c r="Z41" s="62"/>
      <c r="AA41" s="62"/>
      <c r="AB41" s="62"/>
      <c r="AC41" s="83"/>
    </row>
    <row r="42" spans="2:30" ht="13.5">
      <c r="B42" s="139" t="str">
        <f>IF(N11="","",N11)</f>
        <v>S4</v>
      </c>
      <c r="C42" s="394" t="str">
        <f>IF(O11="","",O11)</f>
        <v>Cargo tonnage/yr</v>
      </c>
      <c r="D42" s="394"/>
      <c r="E42" s="394"/>
      <c r="F42" s="394"/>
      <c r="G42" s="394"/>
      <c r="H42" s="394"/>
      <c r="I42" s="394"/>
      <c r="J42" s="392"/>
      <c r="K42" s="392"/>
      <c r="L42" s="392"/>
      <c r="M42" s="392"/>
      <c r="N42" s="392"/>
      <c r="O42" s="392"/>
      <c r="P42" s="390" t="s">
        <v>106</v>
      </c>
      <c r="Q42" s="390"/>
      <c r="R42" s="333" t="s">
        <v>108</v>
      </c>
      <c r="S42" s="334" t="s">
        <v>108</v>
      </c>
      <c r="T42" s="22"/>
      <c r="U42" s="24"/>
      <c r="V42" s="7"/>
      <c r="W42" s="7"/>
      <c r="X42" s="7"/>
      <c r="Y42" s="7"/>
      <c r="Z42" s="7"/>
      <c r="AA42" s="7"/>
      <c r="AB42" s="7"/>
      <c r="AC42" s="3"/>
      <c r="AD42" s="7"/>
    </row>
    <row r="43" spans="2:30" ht="13.5">
      <c r="B43" s="349"/>
      <c r="C43" s="73"/>
      <c r="D43" s="73"/>
      <c r="E43" s="73"/>
      <c r="F43" s="73"/>
      <c r="G43" s="73"/>
      <c r="H43" s="388" t="str">
        <f>IF(B42="","","Algorithm:")</f>
        <v>Algorithm:</v>
      </c>
      <c r="I43" s="388"/>
      <c r="J43" s="389" t="s">
        <v>74</v>
      </c>
      <c r="K43" s="389"/>
      <c r="L43" s="389"/>
      <c r="M43" s="389"/>
      <c r="N43" s="389"/>
      <c r="O43" s="389"/>
      <c r="P43" s="121"/>
      <c r="Q43" s="140">
        <f aca="true" t="shared" si="10" ref="Q43:Q48">IF($B$42="","",$B7)</f>
        <v>1</v>
      </c>
      <c r="R43" s="357">
        <v>0.5</v>
      </c>
      <c r="S43" s="359">
        <f aca="true" t="shared" si="11" ref="S43:S48">IF(R43="","",R43*J$47)</f>
        <v>1</v>
      </c>
      <c r="T43" s="87"/>
      <c r="U43" s="89"/>
      <c r="V43" s="356">
        <f aca="true" t="shared" si="12" ref="V43:V48">B7</f>
        <v>1</v>
      </c>
      <c r="W43" s="356" t="str">
        <f aca="true" t="shared" si="13" ref="W43:W48">C7</f>
        <v>Do nothing - status quo</v>
      </c>
      <c r="X43" s="38"/>
      <c r="Y43" s="37"/>
      <c r="Z43" s="39"/>
      <c r="AA43" s="37"/>
      <c r="AB43" s="37"/>
      <c r="AC43" s="36"/>
      <c r="AD43" s="7"/>
    </row>
    <row r="44" spans="2:30" ht="13.5">
      <c r="B44" s="141" t="s">
        <v>105</v>
      </c>
      <c r="C44" s="142"/>
      <c r="D44" s="121"/>
      <c r="E44" s="121"/>
      <c r="F44" s="121"/>
      <c r="G44" s="121"/>
      <c r="H44" s="121"/>
      <c r="I44" s="121"/>
      <c r="J44" s="121"/>
      <c r="K44" s="121"/>
      <c r="L44" s="121"/>
      <c r="M44" s="121"/>
      <c r="N44" s="121"/>
      <c r="O44" s="121"/>
      <c r="P44" s="121"/>
      <c r="Q44" s="140">
        <f t="shared" si="10"/>
        <v>2</v>
      </c>
      <c r="R44" s="357">
        <v>30</v>
      </c>
      <c r="S44" s="359">
        <f t="shared" si="11"/>
        <v>60</v>
      </c>
      <c r="T44" s="87"/>
      <c r="U44" s="89"/>
      <c r="V44" s="356">
        <f t="shared" si="12"/>
        <v>2</v>
      </c>
      <c r="W44" s="356" t="str">
        <f t="shared" si="13"/>
        <v>New One-lane Bridge </v>
      </c>
      <c r="X44" s="38"/>
      <c r="Y44" s="37"/>
      <c r="Z44" s="39"/>
      <c r="AA44" s="37"/>
      <c r="AB44" s="37"/>
      <c r="AC44" s="36"/>
      <c r="AD44" s="7"/>
    </row>
    <row r="45" spans="2:30" ht="13.5">
      <c r="B45" s="143"/>
      <c r="C45" s="144">
        <v>0</v>
      </c>
      <c r="D45" s="145">
        <v>10</v>
      </c>
      <c r="E45" s="159">
        <v>20</v>
      </c>
      <c r="F45" s="159">
        <v>30</v>
      </c>
      <c r="G45" s="159">
        <v>40</v>
      </c>
      <c r="H45" s="159">
        <v>50</v>
      </c>
      <c r="I45" s="159">
        <v>60</v>
      </c>
      <c r="J45" s="159">
        <v>70</v>
      </c>
      <c r="K45" s="159">
        <v>80</v>
      </c>
      <c r="L45" s="159">
        <v>90</v>
      </c>
      <c r="M45" s="159">
        <v>100</v>
      </c>
      <c r="N45" s="121"/>
      <c r="O45" s="121"/>
      <c r="P45" s="121"/>
      <c r="Q45" s="140">
        <f t="shared" si="10"/>
        <v>3</v>
      </c>
      <c r="R45" s="357">
        <v>20</v>
      </c>
      <c r="S45" s="359">
        <f t="shared" si="11"/>
        <v>40</v>
      </c>
      <c r="T45" s="87"/>
      <c r="U45" s="89"/>
      <c r="V45" s="356">
        <f t="shared" si="12"/>
        <v>3</v>
      </c>
      <c r="W45" s="356" t="str">
        <f t="shared" si="13"/>
        <v>Low-water crossing</v>
      </c>
      <c r="X45" s="38"/>
      <c r="Y45" s="37"/>
      <c r="Z45" s="39"/>
      <c r="AA45" s="37"/>
      <c r="AB45" s="37"/>
      <c r="AC45" s="36"/>
      <c r="AD45" s="7"/>
    </row>
    <row r="46" spans="2:30" ht="13.5">
      <c r="B46" s="168"/>
      <c r="C46" s="152">
        <v>0</v>
      </c>
      <c r="D46" s="147"/>
      <c r="E46" s="148"/>
      <c r="F46" s="148"/>
      <c r="G46" s="148"/>
      <c r="H46" s="387"/>
      <c r="I46" s="387"/>
      <c r="J46" s="148"/>
      <c r="K46" s="148"/>
      <c r="L46" s="148"/>
      <c r="M46" s="284">
        <v>50</v>
      </c>
      <c r="N46" s="284"/>
      <c r="O46" s="121"/>
      <c r="P46" s="121"/>
      <c r="Q46" s="140">
        <f t="shared" si="10"/>
        <v>4</v>
      </c>
      <c r="R46" s="357">
        <v>50</v>
      </c>
      <c r="S46" s="359">
        <f t="shared" si="11"/>
        <v>100</v>
      </c>
      <c r="T46" s="87"/>
      <c r="U46" s="89"/>
      <c r="V46" s="356">
        <f t="shared" si="12"/>
        <v>4</v>
      </c>
      <c r="W46" s="356" t="str">
        <f t="shared" si="13"/>
        <v>New Two-lane bridge</v>
      </c>
      <c r="X46" s="38"/>
      <c r="Y46" s="37"/>
      <c r="Z46" s="39"/>
      <c r="AA46" s="37"/>
      <c r="AB46" s="37"/>
      <c r="AC46" s="36"/>
      <c r="AD46" s="7"/>
    </row>
    <row r="47" spans="2:30" ht="14.25" thickBot="1">
      <c r="B47" s="153" t="s">
        <v>104</v>
      </c>
      <c r="C47" s="152"/>
      <c r="D47" s="147"/>
      <c r="E47" s="148"/>
      <c r="F47" s="148"/>
      <c r="G47" s="7"/>
      <c r="H47"/>
      <c r="I47" s="350" t="s">
        <v>27</v>
      </c>
      <c r="J47" s="360">
        <v>2</v>
      </c>
      <c r="K47" s="362" t="s">
        <v>45</v>
      </c>
      <c r="L47" s="73"/>
      <c r="M47" s="73"/>
      <c r="O47" s="121"/>
      <c r="P47" s="121"/>
      <c r="Q47" s="140">
        <f t="shared" si="10"/>
        <v>5</v>
      </c>
      <c r="R47" s="357">
        <v>50</v>
      </c>
      <c r="S47" s="359">
        <f t="shared" si="11"/>
        <v>100</v>
      </c>
      <c r="T47" s="87"/>
      <c r="U47" s="89"/>
      <c r="V47" s="356">
        <f t="shared" si="12"/>
        <v>5</v>
      </c>
      <c r="W47" s="356" t="str">
        <f t="shared" si="13"/>
        <v>Pave existing dirt road to existing bridge In next county</v>
      </c>
      <c r="X47" s="38"/>
      <c r="Y47" s="37"/>
      <c r="Z47" s="39"/>
      <c r="AA47" s="37"/>
      <c r="AB47" s="37"/>
      <c r="AC47" s="36"/>
      <c r="AD47" s="7"/>
    </row>
    <row r="48" spans="2:30" ht="14.25" thickBot="1">
      <c r="B48" s="169" t="s">
        <v>43</v>
      </c>
      <c r="C48" s="165"/>
      <c r="D48" s="162"/>
      <c r="E48" s="163"/>
      <c r="F48" s="163"/>
      <c r="G48" s="163"/>
      <c r="H48" s="164"/>
      <c r="I48" s="164"/>
      <c r="L48" s="361"/>
      <c r="M48" s="164"/>
      <c r="N48" s="164"/>
      <c r="O48" s="133"/>
      <c r="P48" s="133"/>
      <c r="Q48" s="140">
        <f t="shared" si="10"/>
        <v>6</v>
      </c>
      <c r="R48" s="358">
        <v>1</v>
      </c>
      <c r="S48" s="359">
        <f t="shared" si="11"/>
        <v>2</v>
      </c>
      <c r="T48" s="87"/>
      <c r="U48" s="89"/>
      <c r="V48" s="356">
        <f t="shared" si="12"/>
        <v>6</v>
      </c>
      <c r="W48" s="356" t="str">
        <f t="shared" si="13"/>
        <v>Suspension foot bridge</v>
      </c>
      <c r="X48" s="38"/>
      <c r="Y48" s="37"/>
      <c r="Z48" s="39"/>
      <c r="AA48" s="37"/>
      <c r="AB48" s="37"/>
      <c r="AC48" s="36"/>
      <c r="AD48" s="7"/>
    </row>
    <row r="49" spans="2:30" ht="13.5">
      <c r="B49" s="155"/>
      <c r="C49" s="156"/>
      <c r="D49" s="156"/>
      <c r="E49" s="156"/>
      <c r="F49" s="157"/>
      <c r="G49" s="157"/>
      <c r="H49" s="158"/>
      <c r="I49" s="157"/>
      <c r="J49" s="106"/>
      <c r="K49" s="157"/>
      <c r="L49" s="157"/>
      <c r="M49" s="157"/>
      <c r="N49" s="157"/>
      <c r="O49" s="157"/>
      <c r="P49" s="391" t="s">
        <v>71</v>
      </c>
      <c r="Q49" s="391"/>
      <c r="R49" s="60" t="s">
        <v>107</v>
      </c>
      <c r="S49" s="393" t="s">
        <v>109</v>
      </c>
      <c r="T49" s="393"/>
      <c r="U49" s="24"/>
      <c r="V49" s="9"/>
      <c r="W49" s="7"/>
      <c r="X49" s="7"/>
      <c r="Y49" s="7"/>
      <c r="Z49" s="7"/>
      <c r="AA49" s="7"/>
      <c r="AB49" s="7"/>
      <c r="AC49" s="36"/>
      <c r="AD49" s="7"/>
    </row>
    <row r="50" spans="2:30" ht="13.5">
      <c r="B50" s="139" t="str">
        <f>IF(N12="","",N12)</f>
        <v>S5</v>
      </c>
      <c r="C50" s="394" t="str">
        <f>IF(O12="","",O12)</f>
        <v>Passengers/yr</v>
      </c>
      <c r="D50" s="394"/>
      <c r="E50" s="394"/>
      <c r="F50" s="394"/>
      <c r="G50" s="394"/>
      <c r="H50" s="394"/>
      <c r="I50" s="394"/>
      <c r="J50" s="392"/>
      <c r="K50" s="392"/>
      <c r="L50" s="392"/>
      <c r="M50" s="392"/>
      <c r="N50" s="392"/>
      <c r="O50" s="392"/>
      <c r="P50" s="390" t="s">
        <v>106</v>
      </c>
      <c r="Q50" s="390"/>
      <c r="R50" s="333" t="s">
        <v>108</v>
      </c>
      <c r="S50" s="334" t="s">
        <v>108</v>
      </c>
      <c r="T50" s="334"/>
      <c r="U50" s="24"/>
      <c r="V50" s="9"/>
      <c r="W50" s="7"/>
      <c r="X50" s="7"/>
      <c r="Y50" s="7"/>
      <c r="Z50" s="7"/>
      <c r="AA50" s="7"/>
      <c r="AB50" s="7"/>
      <c r="AC50" s="36"/>
      <c r="AD50" s="7"/>
    </row>
    <row r="51" spans="2:30" ht="13.5">
      <c r="B51" s="349"/>
      <c r="C51" s="73"/>
      <c r="D51" s="73"/>
      <c r="E51" s="73"/>
      <c r="F51" s="73"/>
      <c r="G51" s="73"/>
      <c r="H51" s="388" t="str">
        <f>IF(B50="","","Algorithm:")</f>
        <v>Algorithm:</v>
      </c>
      <c r="I51" s="388"/>
      <c r="J51" s="389" t="s">
        <v>74</v>
      </c>
      <c r="K51" s="389"/>
      <c r="L51" s="389"/>
      <c r="M51" s="389"/>
      <c r="N51" s="389"/>
      <c r="O51" s="389"/>
      <c r="P51" s="121"/>
      <c r="Q51" s="140">
        <f aca="true" t="shared" si="14" ref="Q51:Q56">IF($B$50="","",$B7)</f>
        <v>1</v>
      </c>
      <c r="R51" s="365">
        <v>2</v>
      </c>
      <c r="S51" s="54">
        <f aca="true" t="shared" si="15" ref="S51:S56">IF(R51="","",R51*J$55)</f>
        <v>8</v>
      </c>
      <c r="T51" s="87"/>
      <c r="U51" s="24"/>
      <c r="V51" s="37"/>
      <c r="W51" s="37"/>
      <c r="X51" s="38"/>
      <c r="Y51" s="37"/>
      <c r="Z51" s="39"/>
      <c r="AA51" s="37"/>
      <c r="AB51" s="37"/>
      <c r="AC51" s="36"/>
      <c r="AD51" s="7"/>
    </row>
    <row r="52" spans="2:30" ht="13.5">
      <c r="B52" s="141" t="s">
        <v>105</v>
      </c>
      <c r="C52" s="167"/>
      <c r="D52" s="121"/>
      <c r="E52" s="121"/>
      <c r="F52" s="121"/>
      <c r="G52" s="121"/>
      <c r="H52" s="121"/>
      <c r="I52" s="121"/>
      <c r="J52" s="121"/>
      <c r="K52" s="121"/>
      <c r="L52" s="121"/>
      <c r="M52" s="121"/>
      <c r="N52" s="121"/>
      <c r="O52" s="121"/>
      <c r="P52" s="121"/>
      <c r="Q52" s="140">
        <f t="shared" si="14"/>
        <v>2</v>
      </c>
      <c r="R52" s="365">
        <v>20</v>
      </c>
      <c r="S52" s="54">
        <f t="shared" si="15"/>
        <v>80</v>
      </c>
      <c r="T52" s="87"/>
      <c r="U52" s="24"/>
      <c r="V52" s="37"/>
      <c r="W52" s="37"/>
      <c r="X52" s="38"/>
      <c r="Y52" s="37"/>
      <c r="Z52" s="39"/>
      <c r="AA52" s="37"/>
      <c r="AB52" s="37"/>
      <c r="AC52" s="36"/>
      <c r="AD52" s="7"/>
    </row>
    <row r="53" spans="2:30" ht="13.5">
      <c r="B53" s="143"/>
      <c r="C53" s="144">
        <v>0</v>
      </c>
      <c r="D53" s="145">
        <v>10</v>
      </c>
      <c r="E53" s="159">
        <v>20</v>
      </c>
      <c r="F53" s="159">
        <v>30</v>
      </c>
      <c r="G53" s="159">
        <v>40</v>
      </c>
      <c r="H53" s="159">
        <v>50</v>
      </c>
      <c r="I53" s="159">
        <v>60</v>
      </c>
      <c r="J53" s="159">
        <v>70</v>
      </c>
      <c r="K53" s="159">
        <v>80</v>
      </c>
      <c r="L53" s="159">
        <v>90</v>
      </c>
      <c r="M53" s="159">
        <v>100</v>
      </c>
      <c r="N53" s="121"/>
      <c r="O53" s="121"/>
      <c r="P53" s="121"/>
      <c r="Q53" s="140">
        <f t="shared" si="14"/>
        <v>3</v>
      </c>
      <c r="R53" s="365">
        <v>10</v>
      </c>
      <c r="S53" s="54">
        <f t="shared" si="15"/>
        <v>40</v>
      </c>
      <c r="T53" s="87"/>
      <c r="U53" s="24"/>
      <c r="V53" s="37"/>
      <c r="W53" s="37"/>
      <c r="X53" s="38"/>
      <c r="Y53" s="37"/>
      <c r="Z53" s="39"/>
      <c r="AA53" s="37"/>
      <c r="AB53" s="37"/>
      <c r="AC53" s="36"/>
      <c r="AD53" s="7"/>
    </row>
    <row r="54" spans="2:30" ht="13.5">
      <c r="B54" s="168"/>
      <c r="C54" s="152"/>
      <c r="D54" s="147"/>
      <c r="E54" s="148"/>
      <c r="F54" s="148"/>
      <c r="G54" s="148"/>
      <c r="H54" s="387"/>
      <c r="I54" s="387"/>
      <c r="J54" s="148"/>
      <c r="K54" s="148"/>
      <c r="L54" s="148"/>
      <c r="M54" s="149">
        <v>25</v>
      </c>
      <c r="N54" s="149"/>
      <c r="O54" s="121"/>
      <c r="P54" s="121"/>
      <c r="Q54" s="140">
        <f t="shared" si="14"/>
        <v>4</v>
      </c>
      <c r="R54" s="365">
        <v>25</v>
      </c>
      <c r="S54" s="54">
        <f t="shared" si="15"/>
        <v>100</v>
      </c>
      <c r="T54" s="87"/>
      <c r="U54" s="24"/>
      <c r="V54" s="37"/>
      <c r="W54" s="37"/>
      <c r="X54" s="38"/>
      <c r="Y54" s="37"/>
      <c r="Z54" s="39"/>
      <c r="AA54" s="37"/>
      <c r="AB54" s="37"/>
      <c r="AC54" s="36"/>
      <c r="AD54" s="7"/>
    </row>
    <row r="55" spans="2:30" ht="13.5">
      <c r="B55" s="153" t="s">
        <v>104</v>
      </c>
      <c r="C55" s="152"/>
      <c r="D55" s="147"/>
      <c r="E55" s="148"/>
      <c r="F55" s="148"/>
      <c r="G55" s="7"/>
      <c r="H55"/>
      <c r="I55" s="350" t="s">
        <v>27</v>
      </c>
      <c r="J55" s="364">
        <v>4</v>
      </c>
      <c r="K55" s="362" t="s">
        <v>47</v>
      </c>
      <c r="L55" s="73"/>
      <c r="N55" s="149"/>
      <c r="O55" s="121"/>
      <c r="P55" s="121"/>
      <c r="Q55" s="140">
        <f t="shared" si="14"/>
        <v>5</v>
      </c>
      <c r="R55" s="365">
        <v>25</v>
      </c>
      <c r="S55" s="54">
        <f t="shared" si="15"/>
        <v>100</v>
      </c>
      <c r="T55" s="87"/>
      <c r="U55" s="24"/>
      <c r="V55" s="37"/>
      <c r="W55" s="37"/>
      <c r="X55" s="38"/>
      <c r="Y55" s="37"/>
      <c r="Z55" s="39"/>
      <c r="AA55" s="37"/>
      <c r="AB55" s="37"/>
      <c r="AC55" s="36"/>
      <c r="AD55" s="7"/>
    </row>
    <row r="56" spans="2:30" ht="14.25" thickBot="1">
      <c r="B56" s="170" t="s">
        <v>46</v>
      </c>
      <c r="C56" s="171"/>
      <c r="D56" s="172"/>
      <c r="E56" s="173"/>
      <c r="F56" s="173"/>
      <c r="G56" s="173"/>
      <c r="H56" s="149"/>
      <c r="I56" s="149"/>
      <c r="L56" s="363"/>
      <c r="M56" s="149"/>
      <c r="N56" s="149"/>
      <c r="O56" s="121"/>
      <c r="P56" s="121"/>
      <c r="Q56" s="154">
        <f t="shared" si="14"/>
        <v>6</v>
      </c>
      <c r="R56" s="366">
        <v>1</v>
      </c>
      <c r="S56" s="54">
        <f t="shared" si="15"/>
        <v>4</v>
      </c>
      <c r="T56" s="87"/>
      <c r="U56" s="24"/>
      <c r="V56" s="37"/>
      <c r="W56" s="37"/>
      <c r="X56" s="38"/>
      <c r="Y56" s="37"/>
      <c r="Z56" s="39"/>
      <c r="AA56" s="37"/>
      <c r="AB56" s="37"/>
      <c r="AC56" s="36"/>
      <c r="AD56" s="7"/>
    </row>
    <row r="57" spans="2:30" ht="15" thickBot="1" thickTop="1">
      <c r="B57" s="318"/>
      <c r="C57" s="319"/>
      <c r="D57" s="320"/>
      <c r="E57" s="321"/>
      <c r="F57" s="321"/>
      <c r="G57" s="321"/>
      <c r="H57" s="322"/>
      <c r="I57" s="322"/>
      <c r="J57" s="321"/>
      <c r="K57" s="321"/>
      <c r="L57" s="321"/>
      <c r="M57" s="322"/>
      <c r="N57" s="322"/>
      <c r="O57" s="323"/>
      <c r="P57" s="323"/>
      <c r="Q57" s="324"/>
      <c r="R57" s="325"/>
      <c r="S57" s="326"/>
      <c r="T57" s="327"/>
      <c r="U57" s="328"/>
      <c r="V57" s="329"/>
      <c r="W57" s="329"/>
      <c r="X57" s="330"/>
      <c r="Y57" s="329"/>
      <c r="Z57" s="331"/>
      <c r="AA57" s="329"/>
      <c r="AB57" s="329"/>
      <c r="AC57" s="332"/>
      <c r="AD57" s="7"/>
    </row>
    <row r="58" spans="2:30" ht="13.5" thickTop="1">
      <c r="B58" s="116" t="s">
        <v>123</v>
      </c>
      <c r="C58" s="117"/>
      <c r="D58" s="117"/>
      <c r="E58" s="117"/>
      <c r="F58" s="117"/>
      <c r="G58" s="117"/>
      <c r="H58" s="117"/>
      <c r="I58" s="117"/>
      <c r="J58" s="117"/>
      <c r="K58" s="117"/>
      <c r="L58" s="117"/>
      <c r="M58" s="117"/>
      <c r="N58" s="117"/>
      <c r="O58" s="117"/>
      <c r="P58" s="117"/>
      <c r="Q58" s="174"/>
      <c r="R58" s="267" t="s">
        <v>81</v>
      </c>
      <c r="S58" s="2"/>
      <c r="T58" s="2"/>
      <c r="U58" s="2"/>
      <c r="V58" s="2"/>
      <c r="W58" s="2"/>
      <c r="X58" s="2"/>
      <c r="Y58" s="2"/>
      <c r="Z58" s="2"/>
      <c r="AA58" s="2"/>
      <c r="AB58" s="2"/>
      <c r="AC58" s="8"/>
      <c r="AD58" s="7"/>
    </row>
    <row r="59" spans="2:30" ht="12.75" customHeight="1" thickBot="1">
      <c r="B59" s="143"/>
      <c r="C59" s="121"/>
      <c r="D59" s="121"/>
      <c r="E59" s="121"/>
      <c r="F59" s="121"/>
      <c r="G59" s="121"/>
      <c r="H59" s="121"/>
      <c r="I59" s="73"/>
      <c r="J59" s="175"/>
      <c r="K59" s="175" t="s">
        <v>76</v>
      </c>
      <c r="L59" s="40" t="s">
        <v>77</v>
      </c>
      <c r="M59" s="176" t="str">
        <f>N8</f>
        <v>S1</v>
      </c>
      <c r="N59" s="176" t="str">
        <f>N9</f>
        <v>S2</v>
      </c>
      <c r="O59" s="176" t="str">
        <f>N10</f>
        <v>S3</v>
      </c>
      <c r="P59" s="176" t="str">
        <f>N11</f>
        <v>S4</v>
      </c>
      <c r="Q59" s="177" t="str">
        <f>N12</f>
        <v>S5</v>
      </c>
      <c r="R59" s="84"/>
      <c r="S59" s="40"/>
      <c r="T59" s="7"/>
      <c r="U59" s="7"/>
      <c r="V59" s="7"/>
      <c r="W59" s="7"/>
      <c r="X59" s="7"/>
      <c r="Y59" s="7"/>
      <c r="Z59" s="7"/>
      <c r="AA59" s="7"/>
      <c r="AB59" s="7"/>
      <c r="AC59" s="3"/>
      <c r="AD59" s="7"/>
    </row>
    <row r="60" spans="2:30" ht="12.75" customHeight="1" thickTop="1">
      <c r="B60" s="143"/>
      <c r="C60" s="121"/>
      <c r="D60" s="121"/>
      <c r="E60" s="121"/>
      <c r="F60" s="121"/>
      <c r="G60" s="178"/>
      <c r="H60" s="178"/>
      <c r="I60" s="178"/>
      <c r="J60" s="178"/>
      <c r="K60" s="178" t="s">
        <v>78</v>
      </c>
      <c r="L60" s="59">
        <f>SUM(M60:P60)</f>
        <v>6</v>
      </c>
      <c r="M60" s="179">
        <v>3</v>
      </c>
      <c r="N60" s="180">
        <v>1</v>
      </c>
      <c r="O60" s="180">
        <v>2</v>
      </c>
      <c r="P60" s="180"/>
      <c r="Q60" s="266"/>
      <c r="R60" s="84"/>
      <c r="S60" s="41"/>
      <c r="T60" s="7"/>
      <c r="U60" s="7"/>
      <c r="V60" s="7"/>
      <c r="W60" s="7"/>
      <c r="X60" s="7"/>
      <c r="Y60" s="7"/>
      <c r="Z60" s="7"/>
      <c r="AA60" s="7"/>
      <c r="AB60" s="7"/>
      <c r="AC60" s="3"/>
      <c r="AD60" s="7"/>
    </row>
    <row r="61" spans="2:30" ht="14.25" thickBot="1">
      <c r="B61" s="143"/>
      <c r="C61" s="121"/>
      <c r="D61" s="121"/>
      <c r="E61" s="121"/>
      <c r="F61" s="121"/>
      <c r="G61" s="124"/>
      <c r="H61" s="414"/>
      <c r="I61" s="414"/>
      <c r="J61" s="261"/>
      <c r="K61" s="261" t="s">
        <v>79</v>
      </c>
      <c r="L61" s="258">
        <f>SUM(M61:P61)</f>
        <v>1</v>
      </c>
      <c r="M61" s="262">
        <f>IF(M60="","",M60/$L60)</f>
        <v>0.5</v>
      </c>
      <c r="N61" s="263">
        <f>IF(N60="","",N60/$L60)</f>
        <v>0.16666666666666666</v>
      </c>
      <c r="O61" s="263">
        <f>IF(O60="","",O60/$L60)</f>
        <v>0.3333333333333333</v>
      </c>
      <c r="P61" s="263">
        <f>IF(P60="",0,P60/$L60)</f>
        <v>0</v>
      </c>
      <c r="Q61" s="265">
        <f>IF(Q60="",0,Q60/$L60)</f>
        <v>0</v>
      </c>
      <c r="R61" s="84"/>
      <c r="S61" s="259"/>
      <c r="T61" s="7"/>
      <c r="U61" s="85"/>
      <c r="V61" s="85"/>
      <c r="W61" s="85"/>
      <c r="X61" s="85"/>
      <c r="Y61" s="85"/>
      <c r="Z61" s="85"/>
      <c r="AA61" s="85"/>
      <c r="AB61" s="85"/>
      <c r="AC61" s="268"/>
      <c r="AD61" s="7"/>
    </row>
    <row r="62" spans="2:30" ht="14.25" customHeight="1" thickTop="1">
      <c r="B62" s="411" t="s">
        <v>53</v>
      </c>
      <c r="C62" s="412"/>
      <c r="D62" s="412"/>
      <c r="E62" s="412"/>
      <c r="F62" s="412"/>
      <c r="G62" s="412"/>
      <c r="H62" s="412"/>
      <c r="I62" s="413"/>
      <c r="J62" s="382" t="s">
        <v>51</v>
      </c>
      <c r="K62" s="383"/>
      <c r="L62" s="383"/>
      <c r="M62" s="383"/>
      <c r="N62" s="383"/>
      <c r="O62" s="383"/>
      <c r="P62" s="383"/>
      <c r="Q62" s="384"/>
      <c r="R62" s="376" t="s">
        <v>52</v>
      </c>
      <c r="S62" s="377"/>
      <c r="T62" s="377"/>
      <c r="U62" s="377"/>
      <c r="V62" s="377"/>
      <c r="W62" s="377"/>
      <c r="X62" s="377"/>
      <c r="Y62" s="378"/>
      <c r="Z62" s="402" t="s">
        <v>80</v>
      </c>
      <c r="AA62" s="260"/>
      <c r="AB62" s="7"/>
      <c r="AC62" s="3"/>
      <c r="AD62" s="85"/>
    </row>
    <row r="63" spans="2:30" ht="13.5" customHeight="1" thickBot="1">
      <c r="B63" s="183"/>
      <c r="C63" s="130"/>
      <c r="D63" s="130"/>
      <c r="E63" s="130"/>
      <c r="F63" s="130"/>
      <c r="G63" s="130"/>
      <c r="H63" s="130"/>
      <c r="I63" s="130"/>
      <c r="J63" s="385" t="s">
        <v>117</v>
      </c>
      <c r="K63" s="380"/>
      <c r="L63" s="381"/>
      <c r="M63" s="386" t="s">
        <v>119</v>
      </c>
      <c r="N63" s="380"/>
      <c r="O63" s="380"/>
      <c r="P63" s="380"/>
      <c r="Q63" s="380"/>
      <c r="R63" s="379" t="s">
        <v>117</v>
      </c>
      <c r="S63" s="380"/>
      <c r="T63" s="381"/>
      <c r="U63" s="380" t="s">
        <v>119</v>
      </c>
      <c r="V63" s="380"/>
      <c r="W63" s="380"/>
      <c r="X63" s="380"/>
      <c r="Y63" s="380"/>
      <c r="Z63" s="403"/>
      <c r="AA63" s="260"/>
      <c r="AB63" s="28"/>
      <c r="AC63" s="76"/>
      <c r="AD63" s="28"/>
    </row>
    <row r="64" spans="2:30" ht="14.25" thickBot="1" thickTop="1">
      <c r="B64" s="143"/>
      <c r="C64" s="409" t="s">
        <v>82</v>
      </c>
      <c r="D64" s="410"/>
      <c r="E64" s="410"/>
      <c r="F64" s="410"/>
      <c r="G64" s="410"/>
      <c r="H64" s="410"/>
      <c r="I64" s="410"/>
      <c r="J64" s="302" t="str">
        <f>R64</f>
        <v>A1</v>
      </c>
      <c r="K64" s="303" t="str">
        <f aca="true" t="shared" si="16" ref="K64:Q64">S64</f>
        <v>A2</v>
      </c>
      <c r="L64" s="304" t="str">
        <f t="shared" si="16"/>
        <v>A3</v>
      </c>
      <c r="M64" s="305" t="str">
        <f t="shared" si="16"/>
        <v>S1</v>
      </c>
      <c r="N64" s="303" t="str">
        <f t="shared" si="16"/>
        <v>S2</v>
      </c>
      <c r="O64" s="303" t="str">
        <f t="shared" si="16"/>
        <v>S3</v>
      </c>
      <c r="P64" s="303" t="str">
        <f t="shared" si="16"/>
        <v>S4</v>
      </c>
      <c r="Q64" s="306" t="str">
        <f t="shared" si="16"/>
        <v>S5</v>
      </c>
      <c r="R64" s="269" t="str">
        <f>V19</f>
        <v>A1</v>
      </c>
      <c r="S64" s="184" t="str">
        <f>V27</f>
        <v>A2</v>
      </c>
      <c r="T64" s="185" t="str">
        <f>V35</f>
        <v>A3</v>
      </c>
      <c r="U64" s="186" t="str">
        <f>B18</f>
        <v>S1</v>
      </c>
      <c r="V64" s="187" t="str">
        <f>B26</f>
        <v>S2</v>
      </c>
      <c r="W64" s="184" t="str">
        <f>B34</f>
        <v>S3</v>
      </c>
      <c r="X64" s="186" t="str">
        <f>B42</f>
        <v>S4</v>
      </c>
      <c r="Y64" s="187" t="str">
        <f>B50</f>
        <v>S5</v>
      </c>
      <c r="Z64" s="404"/>
      <c r="AA64" s="35" t="s">
        <v>83</v>
      </c>
      <c r="AB64" s="7"/>
      <c r="AC64" s="3"/>
      <c r="AD64" s="7"/>
    </row>
    <row r="65" spans="2:30" ht="12.75" customHeight="1" thickTop="1">
      <c r="B65" s="143"/>
      <c r="C65" s="188">
        <f>IF(B7="","",B7)</f>
        <v>1</v>
      </c>
      <c r="D65" s="67" t="str">
        <f>IF(C7="","",C7)</f>
        <v>Do nothing - status quo</v>
      </c>
      <c r="E65" s="68"/>
      <c r="F65" s="68"/>
      <c r="G65" s="68"/>
      <c r="H65" s="68"/>
      <c r="I65" s="68"/>
      <c r="J65" s="307">
        <f aca="true" t="shared" si="17" ref="J65:J70">IF(X19="","",X19)</f>
        <v>1</v>
      </c>
      <c r="K65" s="308">
        <f aca="true" t="shared" si="18" ref="K65:K70">IF(X27="","",X27)</f>
        <v>0</v>
      </c>
      <c r="L65" s="309">
        <f aca="true" t="shared" si="19" ref="L65:L70">IF(X35="","",X35)</f>
        <v>0</v>
      </c>
      <c r="M65" s="310">
        <f aca="true" t="shared" si="20" ref="M65:M70">IF(R19="","",R19)</f>
        <v>1</v>
      </c>
      <c r="N65" s="311">
        <f aca="true" t="shared" si="21" ref="N65:N70">IF(R27="","",R27)</f>
        <v>50</v>
      </c>
      <c r="O65" s="312">
        <f aca="true" t="shared" si="22" ref="O65:O70">IF(R35="","",R35)</f>
        <v>0.25</v>
      </c>
      <c r="P65" s="367">
        <f aca="true" t="shared" si="23" ref="P65:P70">IF(R43="","",R43)</f>
        <v>0.5</v>
      </c>
      <c r="Q65" s="368">
        <f aca="true" t="shared" si="24" ref="Q65:Q70">IF(R51="","",R51)</f>
        <v>2</v>
      </c>
      <c r="R65" s="273" t="str">
        <f aca="true" t="shared" si="25" ref="R65:R70">IF(J65="","",Y19)</f>
        <v>Go</v>
      </c>
      <c r="S65" s="274" t="str">
        <f aca="true" t="shared" si="26" ref="S65:S70">IF(K65="","",Y27)</f>
        <v>Go</v>
      </c>
      <c r="T65" s="275">
        <f aca="true" t="shared" si="27" ref="T65:T70">IF(L65="","",Z35)</f>
        <v>0</v>
      </c>
      <c r="U65" s="313">
        <f aca="true" t="shared" si="28" ref="U65:U70">IF(M65="",0,S19)</f>
        <v>100</v>
      </c>
      <c r="V65" s="299">
        <f aca="true" t="shared" si="29" ref="V65:V70">IF(N65="",0,S27)</f>
        <v>0</v>
      </c>
      <c r="W65" s="299">
        <f aca="true" t="shared" si="30" ref="W65:W70">IF(O65="",0,S35)</f>
        <v>25</v>
      </c>
      <c r="X65" s="300">
        <f aca="true" t="shared" si="31" ref="X65:X70">IF(P65="",0,S43)</f>
        <v>1</v>
      </c>
      <c r="Y65" s="301">
        <f aca="true" t="shared" si="32" ref="Y65:Y70">IF(Q65="",0,S51)</f>
        <v>8</v>
      </c>
      <c r="Z65" s="373">
        <f aca="true" t="shared" si="33" ref="Z65:Z70">IF(C65="","",M$61*U65+N$61*V65+O$61*W65+P$61*X65+Q$61*Y65)</f>
        <v>58.33333333333333</v>
      </c>
      <c r="AA65" s="29">
        <f aca="true" t="shared" si="34" ref="AA65:AA70">IF(OR(Z65=0,Z65=""),"",RANK(Z65,Z$65:Z$70))</f>
        <v>6</v>
      </c>
      <c r="AB65" s="346">
        <f aca="true" t="shared" si="35" ref="AB65:AB70">IF(HLOOKUP("No",R65:T65,1)="No","No","")</f>
      </c>
      <c r="AC65" s="82">
        <f aca="true" t="shared" si="36" ref="AC65:AC70">IF(AB65="No","go","")</f>
      </c>
      <c r="AD65" s="7"/>
    </row>
    <row r="66" spans="2:30" ht="13.5">
      <c r="B66" s="189"/>
      <c r="C66" s="188">
        <f aca="true" t="shared" si="37" ref="C66:D70">IF(B8="","",B8)</f>
        <v>2</v>
      </c>
      <c r="D66" s="69" t="str">
        <f t="shared" si="37"/>
        <v>New One-lane Bridge </v>
      </c>
      <c r="E66" s="70"/>
      <c r="F66" s="70"/>
      <c r="G66" s="70"/>
      <c r="H66" s="70"/>
      <c r="I66" s="70"/>
      <c r="J66" s="276">
        <f t="shared" si="17"/>
        <v>1.2</v>
      </c>
      <c r="K66" s="277">
        <f t="shared" si="18"/>
        <v>1.2</v>
      </c>
      <c r="L66" s="278">
        <f t="shared" si="19"/>
        <v>0.2</v>
      </c>
      <c r="M66" s="279">
        <f t="shared" si="20"/>
        <v>1.2</v>
      </c>
      <c r="N66" s="280">
        <f t="shared" si="21"/>
        <v>0.5</v>
      </c>
      <c r="O66" s="271">
        <f t="shared" si="22"/>
        <v>1</v>
      </c>
      <c r="P66" s="369">
        <f t="shared" si="23"/>
        <v>30</v>
      </c>
      <c r="Q66" s="370">
        <f t="shared" si="24"/>
        <v>20</v>
      </c>
      <c r="R66" s="285" t="str">
        <f t="shared" si="25"/>
        <v>Go</v>
      </c>
      <c r="S66" s="298" t="str">
        <f t="shared" si="26"/>
        <v>No</v>
      </c>
      <c r="T66" s="281">
        <f t="shared" si="27"/>
        <v>0</v>
      </c>
      <c r="U66" s="314">
        <f t="shared" si="28"/>
        <v>120</v>
      </c>
      <c r="V66" s="286">
        <f t="shared" si="29"/>
        <v>99</v>
      </c>
      <c r="W66" s="286">
        <f t="shared" si="30"/>
        <v>100</v>
      </c>
      <c r="X66" s="282">
        <f t="shared" si="31"/>
        <v>60</v>
      </c>
      <c r="Y66" s="283">
        <f t="shared" si="32"/>
        <v>80</v>
      </c>
      <c r="Z66" s="374">
        <f t="shared" si="33"/>
        <v>109.83333333333333</v>
      </c>
      <c r="AA66" s="29">
        <f t="shared" si="34"/>
        <v>1</v>
      </c>
      <c r="AB66" s="346" t="str">
        <f t="shared" si="35"/>
        <v>No</v>
      </c>
      <c r="AC66" s="82" t="str">
        <f t="shared" si="36"/>
        <v>go</v>
      </c>
      <c r="AD66" s="75"/>
    </row>
    <row r="67" spans="2:30" ht="13.5">
      <c r="B67" s="189"/>
      <c r="C67" s="188">
        <f t="shared" si="37"/>
        <v>3</v>
      </c>
      <c r="D67" s="69" t="str">
        <f t="shared" si="37"/>
        <v>Low-water crossing</v>
      </c>
      <c r="E67" s="70"/>
      <c r="F67" s="70"/>
      <c r="G67" s="70"/>
      <c r="H67" s="70"/>
      <c r="I67" s="70"/>
      <c r="J67" s="276">
        <f t="shared" si="17"/>
        <v>1.1</v>
      </c>
      <c r="K67" s="277">
        <f t="shared" si="18"/>
        <v>0.3</v>
      </c>
      <c r="L67" s="278">
        <f t="shared" si="19"/>
        <v>0.1</v>
      </c>
      <c r="M67" s="279">
        <f t="shared" si="20"/>
        <v>1.1</v>
      </c>
      <c r="N67" s="280">
        <f t="shared" si="21"/>
        <v>0.5</v>
      </c>
      <c r="O67" s="271">
        <f t="shared" si="22"/>
        <v>0.5</v>
      </c>
      <c r="P67" s="369">
        <f t="shared" si="23"/>
        <v>20</v>
      </c>
      <c r="Q67" s="370">
        <f t="shared" si="24"/>
        <v>10</v>
      </c>
      <c r="R67" s="285" t="str">
        <f t="shared" si="25"/>
        <v>Go</v>
      </c>
      <c r="S67" s="298" t="str">
        <f t="shared" si="26"/>
        <v>Go</v>
      </c>
      <c r="T67" s="281">
        <f t="shared" si="27"/>
        <v>0</v>
      </c>
      <c r="U67" s="314">
        <f t="shared" si="28"/>
        <v>110.00000000000001</v>
      </c>
      <c r="V67" s="286">
        <f t="shared" si="29"/>
        <v>99</v>
      </c>
      <c r="W67" s="286">
        <f t="shared" si="30"/>
        <v>50</v>
      </c>
      <c r="X67" s="282">
        <f t="shared" si="31"/>
        <v>40</v>
      </c>
      <c r="Y67" s="283">
        <f t="shared" si="32"/>
        <v>40</v>
      </c>
      <c r="Z67" s="374">
        <f t="shared" si="33"/>
        <v>88.16666666666666</v>
      </c>
      <c r="AA67" s="29">
        <f t="shared" si="34"/>
        <v>5</v>
      </c>
      <c r="AB67" s="346">
        <f t="shared" si="35"/>
      </c>
      <c r="AC67" s="82">
        <f t="shared" si="36"/>
      </c>
      <c r="AD67" s="74"/>
    </row>
    <row r="68" spans="2:30" ht="13.5" customHeight="1">
      <c r="B68" s="189"/>
      <c r="C68" s="188">
        <f t="shared" si="37"/>
        <v>4</v>
      </c>
      <c r="D68" s="69" t="str">
        <f t="shared" si="37"/>
        <v>New Two-lane bridge</v>
      </c>
      <c r="E68" s="70"/>
      <c r="F68" s="70"/>
      <c r="G68" s="70"/>
      <c r="H68" s="70"/>
      <c r="I68" s="70"/>
      <c r="J68" s="276">
        <f t="shared" si="17"/>
        <v>1.05</v>
      </c>
      <c r="K68" s="277">
        <f t="shared" si="18"/>
        <v>1.8</v>
      </c>
      <c r="L68" s="278">
        <f t="shared" si="19"/>
        <v>0.05</v>
      </c>
      <c r="M68" s="279">
        <f t="shared" si="20"/>
        <v>1.05</v>
      </c>
      <c r="N68" s="280">
        <f t="shared" si="21"/>
        <v>0.5</v>
      </c>
      <c r="O68" s="271">
        <f t="shared" si="22"/>
        <v>1</v>
      </c>
      <c r="P68" s="369">
        <f t="shared" si="23"/>
        <v>50</v>
      </c>
      <c r="Q68" s="370">
        <f t="shared" si="24"/>
        <v>25</v>
      </c>
      <c r="R68" s="285" t="str">
        <f t="shared" si="25"/>
        <v>Go</v>
      </c>
      <c r="S68" s="298" t="str">
        <f t="shared" si="26"/>
        <v>No</v>
      </c>
      <c r="T68" s="281">
        <f t="shared" si="27"/>
        <v>0</v>
      </c>
      <c r="U68" s="314">
        <f t="shared" si="28"/>
        <v>105</v>
      </c>
      <c r="V68" s="286">
        <f t="shared" si="29"/>
        <v>99</v>
      </c>
      <c r="W68" s="286">
        <f t="shared" si="30"/>
        <v>100</v>
      </c>
      <c r="X68" s="282">
        <f t="shared" si="31"/>
        <v>100</v>
      </c>
      <c r="Y68" s="283">
        <f t="shared" si="32"/>
        <v>100</v>
      </c>
      <c r="Z68" s="374">
        <f t="shared" si="33"/>
        <v>102.33333333333333</v>
      </c>
      <c r="AA68" s="29">
        <f t="shared" si="34"/>
        <v>3</v>
      </c>
      <c r="AB68" s="346" t="str">
        <f t="shared" si="35"/>
        <v>No</v>
      </c>
      <c r="AC68" s="82" t="str">
        <f t="shared" si="36"/>
        <v>go</v>
      </c>
      <c r="AD68" s="75"/>
    </row>
    <row r="69" spans="2:30" ht="13.5" customHeight="1">
      <c r="B69" s="189"/>
      <c r="C69" s="188">
        <f t="shared" si="37"/>
        <v>5</v>
      </c>
      <c r="D69" s="69" t="str">
        <f t="shared" si="37"/>
        <v>Pave existing dirt road to existing bridge In next county</v>
      </c>
      <c r="E69" s="70"/>
      <c r="F69" s="70"/>
      <c r="G69" s="70"/>
      <c r="H69" s="70"/>
      <c r="I69" s="70"/>
      <c r="J69" s="276">
        <f t="shared" si="17"/>
        <v>1.3</v>
      </c>
      <c r="K69" s="277">
        <f t="shared" si="18"/>
        <v>1</v>
      </c>
      <c r="L69" s="278">
        <f t="shared" si="19"/>
        <v>0.3</v>
      </c>
      <c r="M69" s="279">
        <f t="shared" si="20"/>
        <v>1.3</v>
      </c>
      <c r="N69" s="280">
        <f t="shared" si="21"/>
        <v>25</v>
      </c>
      <c r="O69" s="271">
        <f t="shared" si="22"/>
        <v>0.8</v>
      </c>
      <c r="P69" s="369">
        <f t="shared" si="23"/>
        <v>50</v>
      </c>
      <c r="Q69" s="370">
        <f t="shared" si="24"/>
        <v>25</v>
      </c>
      <c r="R69" s="285" t="str">
        <f t="shared" si="25"/>
        <v>Go</v>
      </c>
      <c r="S69" s="298" t="str">
        <f t="shared" si="26"/>
        <v>Go</v>
      </c>
      <c r="T69" s="281">
        <f t="shared" si="27"/>
        <v>0</v>
      </c>
      <c r="U69" s="314">
        <f t="shared" si="28"/>
        <v>130</v>
      </c>
      <c r="V69" s="286">
        <f t="shared" si="29"/>
        <v>50</v>
      </c>
      <c r="W69" s="286">
        <f t="shared" si="30"/>
        <v>80</v>
      </c>
      <c r="X69" s="282">
        <f t="shared" si="31"/>
        <v>100</v>
      </c>
      <c r="Y69" s="283">
        <f t="shared" si="32"/>
        <v>100</v>
      </c>
      <c r="Z69" s="374">
        <f t="shared" si="33"/>
        <v>100</v>
      </c>
      <c r="AA69" s="29">
        <f t="shared" si="34"/>
        <v>4</v>
      </c>
      <c r="AB69" s="346">
        <f t="shared" si="35"/>
      </c>
      <c r="AC69" s="82">
        <f t="shared" si="36"/>
      </c>
      <c r="AD69" s="7"/>
    </row>
    <row r="70" spans="2:30" ht="13.5" customHeight="1" thickBot="1">
      <c r="B70" s="189"/>
      <c r="C70" s="190">
        <f t="shared" si="37"/>
        <v>6</v>
      </c>
      <c r="D70" s="71" t="str">
        <f t="shared" si="37"/>
        <v>Suspension foot bridge</v>
      </c>
      <c r="E70" s="72"/>
      <c r="F70" s="72"/>
      <c r="G70" s="72"/>
      <c r="H70" s="72"/>
      <c r="I70" s="72"/>
      <c r="J70" s="287">
        <f t="shared" si="17"/>
        <v>1.1</v>
      </c>
      <c r="K70" s="288">
        <f t="shared" si="18"/>
        <v>0.1</v>
      </c>
      <c r="L70" s="289">
        <f t="shared" si="19"/>
        <v>0.1</v>
      </c>
      <c r="M70" s="290">
        <f t="shared" si="20"/>
        <v>1.1</v>
      </c>
      <c r="N70" s="291">
        <f t="shared" si="21"/>
        <v>0.5</v>
      </c>
      <c r="O70" s="272">
        <f t="shared" si="22"/>
        <v>1</v>
      </c>
      <c r="P70" s="371">
        <f t="shared" si="23"/>
        <v>1</v>
      </c>
      <c r="Q70" s="372">
        <f t="shared" si="24"/>
        <v>1</v>
      </c>
      <c r="R70" s="292" t="str">
        <f t="shared" si="25"/>
        <v>Go</v>
      </c>
      <c r="S70" s="293" t="str">
        <f t="shared" si="26"/>
        <v>Go</v>
      </c>
      <c r="T70" s="294">
        <f t="shared" si="27"/>
        <v>0</v>
      </c>
      <c r="U70" s="315">
        <f t="shared" si="28"/>
        <v>110.00000000000001</v>
      </c>
      <c r="V70" s="295">
        <f t="shared" si="29"/>
        <v>99</v>
      </c>
      <c r="W70" s="295">
        <f t="shared" si="30"/>
        <v>100</v>
      </c>
      <c r="X70" s="296">
        <f t="shared" si="31"/>
        <v>2</v>
      </c>
      <c r="Y70" s="297">
        <f t="shared" si="32"/>
        <v>4</v>
      </c>
      <c r="Z70" s="375">
        <f t="shared" si="33"/>
        <v>104.83333333333333</v>
      </c>
      <c r="AA70" s="29">
        <f t="shared" si="34"/>
        <v>2</v>
      </c>
      <c r="AB70" s="346">
        <f t="shared" si="35"/>
      </c>
      <c r="AC70" s="82">
        <f t="shared" si="36"/>
      </c>
      <c r="AD70" s="7"/>
    </row>
    <row r="71" spans="2:30" ht="13.5" customHeight="1" thickTop="1">
      <c r="B71" s="189"/>
      <c r="C71" s="73"/>
      <c r="D71" s="191"/>
      <c r="E71" s="105"/>
      <c r="F71" s="105"/>
      <c r="G71" s="105"/>
      <c r="H71" s="105"/>
      <c r="I71" s="105"/>
      <c r="J71" s="105"/>
      <c r="K71" s="63"/>
      <c r="L71" s="63"/>
      <c r="M71" s="192"/>
      <c r="N71" s="192"/>
      <c r="O71" s="192"/>
      <c r="P71" s="192"/>
      <c r="Q71" s="192"/>
      <c r="R71" s="30"/>
      <c r="S71" s="31"/>
      <c r="T71" s="32"/>
      <c r="U71" s="32"/>
      <c r="V71" s="7"/>
      <c r="W71" s="7"/>
      <c r="X71" s="7"/>
      <c r="Y71" s="7"/>
      <c r="Z71" s="270" t="s">
        <v>86</v>
      </c>
      <c r="AA71" s="7"/>
      <c r="AB71" s="7"/>
      <c r="AC71" s="3"/>
      <c r="AD71" s="7"/>
    </row>
    <row r="72" spans="2:30" ht="13.5" thickBot="1">
      <c r="B72" s="181"/>
      <c r="C72" s="193"/>
      <c r="D72" s="127"/>
      <c r="E72" s="127"/>
      <c r="F72" s="127"/>
      <c r="G72" s="127"/>
      <c r="H72" s="127"/>
      <c r="I72" s="127"/>
      <c r="J72" s="127"/>
      <c r="K72" s="194"/>
      <c r="L72" s="194"/>
      <c r="M72" s="194"/>
      <c r="N72" s="194"/>
      <c r="O72" s="194"/>
      <c r="P72" s="194"/>
      <c r="Q72" s="195"/>
      <c r="R72" s="33"/>
      <c r="S72" s="34"/>
      <c r="T72" s="34"/>
      <c r="U72" s="34"/>
      <c r="V72" s="34"/>
      <c r="W72" s="10"/>
      <c r="X72" s="10"/>
      <c r="Y72" s="1"/>
      <c r="Z72" s="80"/>
      <c r="AA72" s="80"/>
      <c r="AB72" s="80"/>
      <c r="AC72" s="81" t="s">
        <v>87</v>
      </c>
      <c r="AD72" s="86"/>
    </row>
    <row r="73" spans="2:29" ht="14.25" thickTop="1">
      <c r="B73" s="196" t="s">
        <v>89</v>
      </c>
      <c r="C73" s="197"/>
      <c r="E73" s="198"/>
      <c r="F73" s="198"/>
      <c r="G73" s="198"/>
      <c r="H73" s="198"/>
      <c r="I73" s="198"/>
      <c r="J73" s="198"/>
      <c r="K73" s="198"/>
      <c r="L73" s="198"/>
      <c r="M73" s="198"/>
      <c r="N73" s="198"/>
      <c r="O73" s="198"/>
      <c r="P73" s="198"/>
      <c r="Q73" s="198"/>
      <c r="R73" s="14"/>
      <c r="S73" s="14"/>
      <c r="T73" s="14"/>
      <c r="U73" s="14"/>
      <c r="V73" s="14"/>
      <c r="W73" s="14"/>
      <c r="X73" s="14"/>
      <c r="Y73" s="14"/>
      <c r="Z73" s="14"/>
      <c r="AA73" s="14"/>
      <c r="AB73" s="14"/>
      <c r="AC73" s="14"/>
    </row>
    <row r="74" spans="2:29" ht="12.75">
      <c r="B74" s="199">
        <v>1</v>
      </c>
      <c r="C74" s="197" t="s">
        <v>140</v>
      </c>
      <c r="E74" s="198"/>
      <c r="F74" s="198"/>
      <c r="G74" s="198"/>
      <c r="H74" s="198"/>
      <c r="I74" s="198"/>
      <c r="J74" s="198"/>
      <c r="K74" s="198"/>
      <c r="L74" s="198"/>
      <c r="M74" s="198"/>
      <c r="N74" s="198"/>
      <c r="O74" s="198"/>
      <c r="P74" s="198"/>
      <c r="Q74" s="198"/>
      <c r="R74" s="14"/>
      <c r="S74" s="14"/>
      <c r="T74" s="14"/>
      <c r="U74" s="14"/>
      <c r="V74" s="14"/>
      <c r="W74" s="14"/>
      <c r="X74" s="14"/>
      <c r="Y74" s="14"/>
      <c r="Z74" s="14"/>
      <c r="AA74" s="14"/>
      <c r="AB74" s="14"/>
      <c r="AC74" s="14"/>
    </row>
    <row r="75" spans="2:29" ht="12.75">
      <c r="B75" s="199">
        <v>2</v>
      </c>
      <c r="C75" s="200" t="s">
        <v>141</v>
      </c>
      <c r="D75" s="198"/>
      <c r="E75" s="198"/>
      <c r="F75" s="198"/>
      <c r="G75" s="198"/>
      <c r="H75" s="198"/>
      <c r="I75" s="198"/>
      <c r="J75" s="198"/>
      <c r="K75" s="198"/>
      <c r="L75" s="198"/>
      <c r="M75" s="198"/>
      <c r="N75" s="198"/>
      <c r="O75" s="198"/>
      <c r="P75" s="198"/>
      <c r="Q75" s="198"/>
      <c r="R75" s="14"/>
      <c r="S75" s="14"/>
      <c r="T75" s="14"/>
      <c r="U75" s="14"/>
      <c r="V75" s="14"/>
      <c r="W75" s="14"/>
      <c r="X75" s="14"/>
      <c r="Y75" s="14"/>
      <c r="Z75" s="14"/>
      <c r="AA75" s="14"/>
      <c r="AB75" s="14"/>
      <c r="AC75" s="14"/>
    </row>
    <row r="76" spans="2:29" ht="12.75">
      <c r="B76" s="199">
        <v>3</v>
      </c>
      <c r="C76" s="200" t="s">
        <v>142</v>
      </c>
      <c r="D76" s="198"/>
      <c r="E76" s="198"/>
      <c r="F76" s="198"/>
      <c r="G76" s="198"/>
      <c r="H76" s="198"/>
      <c r="I76" s="198"/>
      <c r="J76" s="198"/>
      <c r="K76" s="198"/>
      <c r="L76" s="198"/>
      <c r="M76" s="198"/>
      <c r="N76" s="198"/>
      <c r="O76" s="198"/>
      <c r="P76" s="198"/>
      <c r="Q76" s="198"/>
      <c r="R76" s="14"/>
      <c r="S76" s="14"/>
      <c r="T76" s="14"/>
      <c r="U76" s="14"/>
      <c r="V76" s="14"/>
      <c r="W76" s="14"/>
      <c r="X76" s="14"/>
      <c r="Y76" s="14"/>
      <c r="Z76" s="14"/>
      <c r="AA76" s="14"/>
      <c r="AB76" s="14"/>
      <c r="AC76" s="14"/>
    </row>
    <row r="77" spans="2:29" ht="12.75">
      <c r="B77" s="199">
        <v>4</v>
      </c>
      <c r="C77" s="200" t="s">
        <v>143</v>
      </c>
      <c r="D77" s="198"/>
      <c r="E77" s="198"/>
      <c r="F77" s="198"/>
      <c r="G77" s="198"/>
      <c r="H77" s="198"/>
      <c r="I77" s="198"/>
      <c r="J77" s="198"/>
      <c r="K77" s="198"/>
      <c r="L77" s="198"/>
      <c r="M77" s="198"/>
      <c r="N77" s="198"/>
      <c r="O77" s="198"/>
      <c r="P77" s="198"/>
      <c r="Q77" s="198"/>
      <c r="R77" s="14"/>
      <c r="S77" s="14"/>
      <c r="T77" s="14"/>
      <c r="U77" s="14"/>
      <c r="V77" s="14"/>
      <c r="W77" s="14"/>
      <c r="X77" s="14"/>
      <c r="Y77" s="14"/>
      <c r="Z77" s="14"/>
      <c r="AA77" s="14"/>
      <c r="AB77" s="14"/>
      <c r="AC77" s="14"/>
    </row>
    <row r="78" spans="2:29" ht="12.75">
      <c r="B78" s="199">
        <v>5</v>
      </c>
      <c r="C78" s="197" t="s">
        <v>13</v>
      </c>
      <c r="D78" s="198"/>
      <c r="E78" s="198"/>
      <c r="F78" s="198"/>
      <c r="G78" s="198"/>
      <c r="H78" s="198"/>
      <c r="I78" s="198"/>
      <c r="J78" s="198"/>
      <c r="K78" s="198"/>
      <c r="L78" s="198"/>
      <c r="M78" s="198"/>
      <c r="N78" s="198"/>
      <c r="O78" s="198"/>
      <c r="P78" s="198"/>
      <c r="Q78" s="198"/>
      <c r="R78" s="14"/>
      <c r="S78" s="14"/>
      <c r="T78" s="14"/>
      <c r="U78" s="14"/>
      <c r="V78" s="14"/>
      <c r="W78" s="14"/>
      <c r="X78" s="14"/>
      <c r="Y78" s="14"/>
      <c r="Z78" s="14"/>
      <c r="AA78" s="14"/>
      <c r="AB78" s="14"/>
      <c r="AC78" s="14"/>
    </row>
    <row r="79" spans="2:29" ht="12.75">
      <c r="B79" s="199">
        <v>6</v>
      </c>
      <c r="C79" s="197" t="s">
        <v>14</v>
      </c>
      <c r="D79" s="198"/>
      <c r="E79" s="198"/>
      <c r="F79" s="198"/>
      <c r="G79" s="198"/>
      <c r="H79" s="198"/>
      <c r="I79" s="198"/>
      <c r="J79" s="198"/>
      <c r="K79" s="198"/>
      <c r="L79" s="198"/>
      <c r="M79" s="198"/>
      <c r="N79" s="198"/>
      <c r="O79" s="198"/>
      <c r="P79" s="198"/>
      <c r="Q79" s="198"/>
      <c r="R79" s="14"/>
      <c r="S79" s="14"/>
      <c r="T79" s="14"/>
      <c r="U79" s="14"/>
      <c r="V79" s="14"/>
      <c r="W79" s="14"/>
      <c r="X79" s="14"/>
      <c r="Y79" s="14"/>
      <c r="Z79" s="14"/>
      <c r="AA79" s="14"/>
      <c r="AB79" s="14"/>
      <c r="AC79" s="14"/>
    </row>
    <row r="80" spans="2:29" ht="7.5" customHeight="1">
      <c r="B80" s="199"/>
      <c r="C80" s="197"/>
      <c r="D80" s="198"/>
      <c r="E80" s="198"/>
      <c r="F80" s="198"/>
      <c r="G80" s="198"/>
      <c r="H80" s="198"/>
      <c r="I80" s="198"/>
      <c r="J80" s="198"/>
      <c r="K80" s="198"/>
      <c r="L80" s="198"/>
      <c r="M80" s="198"/>
      <c r="N80" s="198"/>
      <c r="O80" s="198"/>
      <c r="P80" s="198"/>
      <c r="Q80" s="198"/>
      <c r="R80" s="14"/>
      <c r="S80" s="14"/>
      <c r="T80" s="14"/>
      <c r="U80" s="14"/>
      <c r="V80" s="14"/>
      <c r="W80" s="14"/>
      <c r="X80" s="14"/>
      <c r="Y80" s="14"/>
      <c r="Z80" s="14"/>
      <c r="AA80" s="14"/>
      <c r="AB80" s="14"/>
      <c r="AC80" s="14"/>
    </row>
    <row r="81" spans="2:29" ht="12.75" customHeight="1">
      <c r="B81" s="151" t="s">
        <v>58</v>
      </c>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row>
    <row r="82" spans="2:29" ht="12.75" customHeight="1">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row>
    <row r="83" spans="2:29" ht="12.75" customHeight="1">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row>
    <row r="84" spans="2:29" ht="12.75" customHeight="1">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row>
    <row r="85" spans="2:29" ht="12.75" customHeight="1">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row>
    <row r="86" spans="2:29" ht="12.75" customHeight="1">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row>
    <row r="87" spans="2:29" ht="12.75" customHeight="1">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row>
    <row r="88" spans="2:29" ht="18" customHeight="1">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row>
    <row r="89" spans="2:29" ht="7.5" customHeight="1">
      <c r="B89" s="247"/>
      <c r="C89" s="247"/>
      <c r="D89" s="247"/>
      <c r="E89" s="247"/>
      <c r="F89" s="247"/>
      <c r="G89" s="247"/>
      <c r="H89" s="247"/>
      <c r="I89" s="247"/>
      <c r="J89" s="247"/>
      <c r="K89" s="247"/>
      <c r="L89" s="247"/>
      <c r="M89" s="247"/>
      <c r="N89" s="247"/>
      <c r="O89" s="247"/>
      <c r="P89" s="247"/>
      <c r="Q89" s="247"/>
      <c r="R89" s="248"/>
      <c r="S89" s="248"/>
      <c r="T89" s="248"/>
      <c r="U89" s="248"/>
      <c r="V89" s="248"/>
      <c r="W89" s="248"/>
      <c r="X89" s="248"/>
      <c r="Y89" s="248"/>
      <c r="Z89" s="248"/>
      <c r="AA89" s="248"/>
      <c r="AB89" s="248"/>
      <c r="AC89" s="248"/>
    </row>
    <row r="90" spans="2:29" ht="12.75" customHeight="1">
      <c r="B90" s="253" t="s">
        <v>90</v>
      </c>
      <c r="C90" s="253"/>
      <c r="D90" s="253"/>
      <c r="E90" s="249"/>
      <c r="F90" s="249"/>
      <c r="G90" s="249"/>
      <c r="H90" s="249"/>
      <c r="I90" s="249"/>
      <c r="J90" s="249"/>
      <c r="K90" s="249"/>
      <c r="L90" s="249"/>
      <c r="M90" s="249"/>
      <c r="N90" s="249"/>
      <c r="O90" s="249"/>
      <c r="P90" s="249"/>
      <c r="Q90" s="249"/>
      <c r="R90" s="250"/>
      <c r="S90" s="250"/>
      <c r="T90" s="250"/>
      <c r="U90" s="250"/>
      <c r="V90" s="250"/>
      <c r="W90" s="250"/>
      <c r="X90" s="250"/>
      <c r="Y90" s="250"/>
      <c r="Z90" s="250"/>
      <c r="AA90" s="251"/>
      <c r="AB90" s="251"/>
      <c r="AC90" s="251"/>
    </row>
    <row r="91" spans="2:29" ht="7.5" customHeight="1">
      <c r="B91" s="253"/>
      <c r="C91" s="254"/>
      <c r="D91" s="254"/>
      <c r="E91" s="252"/>
      <c r="F91" s="252"/>
      <c r="G91" s="252"/>
      <c r="H91" s="252"/>
      <c r="I91" s="252"/>
      <c r="J91" s="252"/>
      <c r="K91" s="252"/>
      <c r="L91" s="252"/>
      <c r="M91" s="252"/>
      <c r="N91" s="252"/>
      <c r="O91" s="252"/>
      <c r="P91" s="252"/>
      <c r="Q91" s="252"/>
      <c r="R91" s="251"/>
      <c r="S91" s="251"/>
      <c r="T91" s="251"/>
      <c r="U91" s="251"/>
      <c r="V91" s="251"/>
      <c r="W91" s="251"/>
      <c r="X91" s="251"/>
      <c r="Y91" s="251"/>
      <c r="Z91" s="251"/>
      <c r="AA91" s="251"/>
      <c r="AB91" s="251"/>
      <c r="AC91" s="251"/>
    </row>
    <row r="92" spans="2:29" ht="12.75">
      <c r="B92" s="255">
        <v>1</v>
      </c>
      <c r="C92" s="253" t="s">
        <v>3</v>
      </c>
      <c r="D92" s="253"/>
      <c r="E92" s="249"/>
      <c r="F92" s="249"/>
      <c r="G92" s="249"/>
      <c r="H92" s="249"/>
      <c r="I92" s="249"/>
      <c r="J92" s="249"/>
      <c r="K92" s="249"/>
      <c r="L92" s="249"/>
      <c r="M92" s="249"/>
      <c r="N92" s="249"/>
      <c r="O92" s="249"/>
      <c r="P92" s="249"/>
      <c r="Q92" s="249"/>
      <c r="R92" s="250"/>
      <c r="S92" s="250"/>
      <c r="T92" s="250"/>
      <c r="U92" s="250"/>
      <c r="V92" s="250"/>
      <c r="W92" s="250"/>
      <c r="X92" s="250"/>
      <c r="Y92" s="250"/>
      <c r="Z92" s="250"/>
      <c r="AA92" s="250"/>
      <c r="AB92" s="250"/>
      <c r="AC92" s="250"/>
    </row>
    <row r="93" spans="2:29" ht="12.75">
      <c r="B93" s="255"/>
      <c r="C93" s="253" t="s">
        <v>4</v>
      </c>
      <c r="D93" s="253"/>
      <c r="E93" s="249"/>
      <c r="F93" s="249"/>
      <c r="G93" s="249"/>
      <c r="H93" s="249"/>
      <c r="I93" s="249"/>
      <c r="J93" s="249"/>
      <c r="K93" s="249"/>
      <c r="L93" s="249"/>
      <c r="M93" s="249"/>
      <c r="N93" s="249"/>
      <c r="O93" s="249"/>
      <c r="P93" s="249"/>
      <c r="Q93" s="249"/>
      <c r="R93" s="250"/>
      <c r="S93" s="250"/>
      <c r="T93" s="253" t="s">
        <v>59</v>
      </c>
      <c r="U93" s="250"/>
      <c r="V93" s="250"/>
      <c r="W93" s="250"/>
      <c r="X93" s="250"/>
      <c r="Y93" s="250"/>
      <c r="Z93" s="250"/>
      <c r="AA93" s="250"/>
      <c r="AB93" s="250"/>
      <c r="AC93" s="250"/>
    </row>
    <row r="94" spans="2:30" ht="12.75">
      <c r="B94" s="255"/>
      <c r="C94" s="316" t="s">
        <v>60</v>
      </c>
      <c r="D94" s="253"/>
      <c r="E94" s="249"/>
      <c r="F94" s="249"/>
      <c r="G94" s="249"/>
      <c r="H94" s="249"/>
      <c r="I94" s="249"/>
      <c r="J94" s="249"/>
      <c r="K94" s="249"/>
      <c r="L94" s="249"/>
      <c r="M94" s="249"/>
      <c r="N94" s="249"/>
      <c r="O94" s="249"/>
      <c r="P94" s="249"/>
      <c r="Q94" s="249"/>
      <c r="R94" s="250"/>
      <c r="S94" s="250"/>
      <c r="T94" s="250"/>
      <c r="U94" s="250"/>
      <c r="V94" s="250"/>
      <c r="W94" s="250"/>
      <c r="X94" s="250"/>
      <c r="Y94" s="250"/>
      <c r="Z94" s="250"/>
      <c r="AA94" s="250"/>
      <c r="AB94" s="250"/>
      <c r="AC94" s="250"/>
      <c r="AD94" s="5"/>
    </row>
    <row r="95" spans="2:30" ht="12.75">
      <c r="B95" s="255"/>
      <c r="C95" s="316" t="s">
        <v>61</v>
      </c>
      <c r="D95" s="253"/>
      <c r="E95" s="249"/>
      <c r="F95" s="249"/>
      <c r="G95" s="249"/>
      <c r="H95" s="249"/>
      <c r="I95" s="249"/>
      <c r="J95" s="249"/>
      <c r="K95" s="249"/>
      <c r="L95" s="249"/>
      <c r="M95" s="249"/>
      <c r="N95" s="249"/>
      <c r="O95" s="249"/>
      <c r="P95" s="249"/>
      <c r="Q95" s="249"/>
      <c r="R95" s="250"/>
      <c r="S95" s="250"/>
      <c r="T95" s="250"/>
      <c r="U95" s="250"/>
      <c r="V95" s="250"/>
      <c r="W95" s="250"/>
      <c r="X95" s="250"/>
      <c r="Y95" s="250"/>
      <c r="Z95" s="250"/>
      <c r="AA95" s="250"/>
      <c r="AB95" s="250"/>
      <c r="AC95" s="250"/>
      <c r="AD95" s="5"/>
    </row>
    <row r="96" spans="2:29" ht="7.5" customHeight="1">
      <c r="B96" s="255"/>
      <c r="C96" s="253"/>
      <c r="D96" s="253"/>
      <c r="E96" s="249"/>
      <c r="F96" s="249"/>
      <c r="G96" s="249"/>
      <c r="H96" s="249"/>
      <c r="I96" s="249"/>
      <c r="J96" s="249"/>
      <c r="K96" s="249"/>
      <c r="L96" s="249"/>
      <c r="M96" s="249"/>
      <c r="N96" s="249"/>
      <c r="O96" s="249"/>
      <c r="P96" s="249"/>
      <c r="Q96" s="249"/>
      <c r="R96" s="250"/>
      <c r="S96" s="250"/>
      <c r="T96" s="250"/>
      <c r="U96" s="250"/>
      <c r="V96" s="250"/>
      <c r="W96" s="250"/>
      <c r="X96" s="250"/>
      <c r="Y96" s="250"/>
      <c r="Z96" s="250"/>
      <c r="AA96" s="251"/>
      <c r="AB96" s="251"/>
      <c r="AC96" s="251"/>
    </row>
    <row r="97" spans="2:30" ht="12.75">
      <c r="B97" s="255">
        <v>2</v>
      </c>
      <c r="C97" s="253" t="s">
        <v>0</v>
      </c>
      <c r="D97" s="253"/>
      <c r="E97" s="249"/>
      <c r="F97" s="249"/>
      <c r="G97" s="249"/>
      <c r="H97" s="249"/>
      <c r="I97" s="249"/>
      <c r="J97" s="249"/>
      <c r="K97" s="249"/>
      <c r="L97" s="249"/>
      <c r="M97" s="249"/>
      <c r="N97" s="249"/>
      <c r="O97" s="249"/>
      <c r="P97" s="249"/>
      <c r="Q97" s="249"/>
      <c r="R97" s="250"/>
      <c r="S97" s="250"/>
      <c r="T97" s="250"/>
      <c r="U97" s="250"/>
      <c r="V97" s="250"/>
      <c r="W97" s="250"/>
      <c r="X97" s="250"/>
      <c r="Y97" s="250"/>
      <c r="Z97" s="250"/>
      <c r="AA97" s="250"/>
      <c r="AB97" s="250"/>
      <c r="AC97" s="250"/>
      <c r="AD97" s="5"/>
    </row>
    <row r="98" spans="2:29" ht="12.75">
      <c r="B98" s="255"/>
      <c r="C98" s="253" t="s">
        <v>1</v>
      </c>
      <c r="D98" s="253"/>
      <c r="E98" s="249"/>
      <c r="F98" s="249"/>
      <c r="G98" s="249"/>
      <c r="H98" s="249"/>
      <c r="I98" s="249"/>
      <c r="J98" s="249"/>
      <c r="K98" s="249"/>
      <c r="L98" s="249"/>
      <c r="M98" s="249"/>
      <c r="N98" s="249"/>
      <c r="O98" s="249"/>
      <c r="P98" s="249"/>
      <c r="Q98" s="249"/>
      <c r="R98" s="250"/>
      <c r="S98" s="250"/>
      <c r="T98" s="250"/>
      <c r="U98" s="250"/>
      <c r="V98" s="250"/>
      <c r="W98" s="250"/>
      <c r="X98" s="250"/>
      <c r="Y98" s="250"/>
      <c r="Z98" s="250"/>
      <c r="AA98" s="250"/>
      <c r="AB98" s="250"/>
      <c r="AC98" s="250"/>
    </row>
    <row r="99" spans="2:29" ht="12.75">
      <c r="B99" s="253"/>
      <c r="C99" s="253" t="s">
        <v>2</v>
      </c>
      <c r="D99" s="253"/>
      <c r="E99" s="249"/>
      <c r="F99" s="249"/>
      <c r="G99" s="249"/>
      <c r="H99" s="249"/>
      <c r="I99" s="249"/>
      <c r="J99" s="249"/>
      <c r="K99" s="249"/>
      <c r="L99" s="249"/>
      <c r="M99" s="249"/>
      <c r="N99" s="249"/>
      <c r="O99" s="249"/>
      <c r="P99" s="249"/>
      <c r="Q99" s="249"/>
      <c r="R99" s="250"/>
      <c r="S99" s="250"/>
      <c r="T99" s="250"/>
      <c r="U99" s="250"/>
      <c r="V99" s="250"/>
      <c r="W99" s="250"/>
      <c r="X99" s="250"/>
      <c r="Y99" s="250"/>
      <c r="Z99" s="250"/>
      <c r="AA99" s="250"/>
      <c r="AB99" s="250"/>
      <c r="AC99" s="251"/>
    </row>
    <row r="100" spans="2:29" ht="12.75">
      <c r="B100" s="253"/>
      <c r="C100" s="253" t="s">
        <v>5</v>
      </c>
      <c r="D100" s="253"/>
      <c r="E100" s="249"/>
      <c r="F100" s="249"/>
      <c r="G100" s="249"/>
      <c r="H100" s="249"/>
      <c r="I100" s="249"/>
      <c r="J100" s="249"/>
      <c r="K100" s="249"/>
      <c r="L100" s="249"/>
      <c r="M100" s="249"/>
      <c r="N100" s="249"/>
      <c r="O100" s="249"/>
      <c r="P100" s="249"/>
      <c r="Q100" s="249"/>
      <c r="R100" s="250"/>
      <c r="S100" s="250"/>
      <c r="T100" s="250"/>
      <c r="U100" s="250"/>
      <c r="V100" s="250"/>
      <c r="W100" s="250"/>
      <c r="X100" s="250"/>
      <c r="Y100" s="250"/>
      <c r="Z100" s="250"/>
      <c r="AA100" s="250"/>
      <c r="AB100" s="250"/>
      <c r="AC100" s="251"/>
    </row>
    <row r="101" spans="2:29" ht="12.75" customHeight="1">
      <c r="B101" s="253"/>
      <c r="C101" s="253" t="s">
        <v>15</v>
      </c>
      <c r="D101" s="253"/>
      <c r="E101" s="249"/>
      <c r="F101" s="249"/>
      <c r="G101" s="249"/>
      <c r="H101" s="249"/>
      <c r="I101" s="249"/>
      <c r="J101" s="249"/>
      <c r="K101" s="249"/>
      <c r="L101" s="249"/>
      <c r="M101" s="249"/>
      <c r="N101" s="249"/>
      <c r="O101" s="249"/>
      <c r="P101" s="249"/>
      <c r="Q101" s="249"/>
      <c r="R101" s="250"/>
      <c r="S101" s="250"/>
      <c r="T101" s="250"/>
      <c r="U101" s="250"/>
      <c r="V101" s="250"/>
      <c r="W101" s="250"/>
      <c r="X101" s="250"/>
      <c r="Y101" s="250"/>
      <c r="Z101" s="250"/>
      <c r="AA101" s="251"/>
      <c r="AB101" s="251"/>
      <c r="AC101" s="251"/>
    </row>
    <row r="102" spans="2:29" ht="7.5" customHeight="1">
      <c r="B102" s="253"/>
      <c r="C102" s="253"/>
      <c r="D102" s="253"/>
      <c r="E102" s="249"/>
      <c r="F102" s="249"/>
      <c r="G102" s="249"/>
      <c r="H102" s="249"/>
      <c r="I102" s="249"/>
      <c r="J102" s="249"/>
      <c r="K102" s="249"/>
      <c r="L102" s="249"/>
      <c r="M102" s="249"/>
      <c r="N102" s="249"/>
      <c r="O102" s="249"/>
      <c r="P102" s="249"/>
      <c r="Q102" s="249"/>
      <c r="R102" s="250"/>
      <c r="S102" s="250"/>
      <c r="T102" s="250"/>
      <c r="U102" s="250"/>
      <c r="V102" s="250"/>
      <c r="W102" s="250"/>
      <c r="X102" s="250"/>
      <c r="Y102" s="250"/>
      <c r="Z102" s="250"/>
      <c r="AA102" s="251"/>
      <c r="AB102" s="251"/>
      <c r="AC102" s="251"/>
    </row>
    <row r="103" spans="2:29" ht="12.75">
      <c r="B103" s="255">
        <v>3</v>
      </c>
      <c r="C103" s="253" t="s">
        <v>92</v>
      </c>
      <c r="D103" s="253"/>
      <c r="E103" s="249"/>
      <c r="F103" s="249"/>
      <c r="G103" s="249"/>
      <c r="H103" s="249"/>
      <c r="I103" s="249"/>
      <c r="J103" s="249"/>
      <c r="K103" s="249"/>
      <c r="L103" s="249"/>
      <c r="M103" s="249"/>
      <c r="N103" s="249"/>
      <c r="O103" s="249"/>
      <c r="P103" s="249"/>
      <c r="Q103" s="249"/>
      <c r="R103" s="250"/>
      <c r="S103" s="250"/>
      <c r="T103" s="250"/>
      <c r="U103" s="250"/>
      <c r="V103" s="250"/>
      <c r="W103" s="250"/>
      <c r="X103" s="250"/>
      <c r="Y103" s="250"/>
      <c r="Z103" s="250"/>
      <c r="AA103" s="250"/>
      <c r="AB103" s="250"/>
      <c r="AC103" s="250"/>
    </row>
    <row r="104" spans="2:29" ht="12.75">
      <c r="B104" s="253"/>
      <c r="C104" s="253" t="s">
        <v>93</v>
      </c>
      <c r="D104" s="253"/>
      <c r="E104" s="249"/>
      <c r="F104" s="249"/>
      <c r="G104" s="249"/>
      <c r="H104" s="249"/>
      <c r="I104" s="249"/>
      <c r="J104" s="249"/>
      <c r="K104" s="249"/>
      <c r="L104" s="249"/>
      <c r="M104" s="249"/>
      <c r="N104" s="249"/>
      <c r="O104" s="249"/>
      <c r="P104" s="249"/>
      <c r="Q104" s="249"/>
      <c r="R104" s="250"/>
      <c r="S104" s="250"/>
      <c r="T104" s="250"/>
      <c r="U104" s="250"/>
      <c r="V104" s="250"/>
      <c r="W104" s="250"/>
      <c r="X104" s="250"/>
      <c r="Y104" s="250"/>
      <c r="Z104" s="250"/>
      <c r="AA104" s="251"/>
      <c r="AB104" s="251"/>
      <c r="AC104" s="251"/>
    </row>
    <row r="105" spans="2:29" ht="7.5" customHeight="1">
      <c r="B105" s="201"/>
      <c r="C105" s="201"/>
      <c r="D105" s="201"/>
      <c r="E105" s="201"/>
      <c r="F105" s="201"/>
      <c r="G105" s="201"/>
      <c r="H105" s="201"/>
      <c r="I105" s="201"/>
      <c r="J105" s="201"/>
      <c r="K105" s="201"/>
      <c r="L105" s="201"/>
      <c r="M105" s="201"/>
      <c r="N105" s="201"/>
      <c r="O105" s="201"/>
      <c r="P105" s="201"/>
      <c r="Q105" s="201"/>
      <c r="R105" s="5"/>
      <c r="S105" s="5"/>
      <c r="T105" s="5"/>
      <c r="U105" s="5"/>
      <c r="V105" s="5"/>
      <c r="W105" s="5"/>
      <c r="X105" s="5"/>
      <c r="Y105" s="5"/>
      <c r="Z105" s="5"/>
      <c r="AA105" s="4"/>
      <c r="AB105" s="4"/>
      <c r="AC105" s="4"/>
    </row>
    <row r="106" spans="2:29" ht="12.75">
      <c r="B106" s="202" t="s">
        <v>100</v>
      </c>
      <c r="C106" s="201"/>
      <c r="D106" s="201"/>
      <c r="E106" s="201"/>
      <c r="F106" s="201"/>
      <c r="G106" s="201"/>
      <c r="H106" s="201"/>
      <c r="I106" s="201"/>
      <c r="J106" s="201"/>
      <c r="K106" s="201"/>
      <c r="L106" s="201"/>
      <c r="M106" s="201"/>
      <c r="N106" s="201"/>
      <c r="O106" s="201"/>
      <c r="P106" s="201"/>
      <c r="Q106" s="201"/>
      <c r="R106" s="5"/>
      <c r="S106" s="5"/>
      <c r="T106" s="5"/>
      <c r="U106" s="5"/>
      <c r="V106" s="5"/>
      <c r="W106" s="5"/>
      <c r="X106" s="5"/>
      <c r="Y106" s="5"/>
      <c r="Z106" s="5"/>
      <c r="AA106" s="4"/>
      <c r="AB106" s="4"/>
      <c r="AC106" s="4"/>
    </row>
    <row r="107" spans="2:29" ht="12.75" customHeight="1">
      <c r="B107" s="345" t="s">
        <v>16</v>
      </c>
      <c r="C107" s="345"/>
      <c r="D107" s="345"/>
      <c r="E107" s="345"/>
      <c r="F107" s="345"/>
      <c r="G107" s="345"/>
      <c r="H107" s="345"/>
      <c r="I107" s="345"/>
      <c r="J107" s="345"/>
      <c r="K107" s="345"/>
      <c r="L107" s="345"/>
      <c r="M107" s="345"/>
      <c r="N107" s="345"/>
      <c r="O107" s="345"/>
      <c r="P107" s="345"/>
      <c r="Q107" s="345"/>
      <c r="R107" s="345"/>
      <c r="S107" s="345"/>
      <c r="T107" s="345"/>
      <c r="U107" s="345"/>
      <c r="V107" s="345"/>
      <c r="W107" s="345"/>
      <c r="X107" s="345"/>
      <c r="Y107" s="345"/>
      <c r="Z107" s="345"/>
      <c r="AA107" s="345"/>
      <c r="AB107" s="345"/>
      <c r="AC107" s="345"/>
    </row>
    <row r="108" spans="2:29" ht="12.75" customHeight="1">
      <c r="B108" s="345"/>
      <c r="C108" s="345"/>
      <c r="D108" s="345"/>
      <c r="E108" s="345"/>
      <c r="F108" s="345"/>
      <c r="G108" s="345"/>
      <c r="H108" s="345"/>
      <c r="I108" s="345"/>
      <c r="J108" s="345"/>
      <c r="K108" s="345"/>
      <c r="L108" s="345"/>
      <c r="M108" s="345"/>
      <c r="N108" s="345"/>
      <c r="O108" s="345"/>
      <c r="P108" s="345"/>
      <c r="Q108" s="345"/>
      <c r="R108" s="345"/>
      <c r="S108" s="345"/>
      <c r="T108" s="345"/>
      <c r="U108" s="345"/>
      <c r="V108" s="345"/>
      <c r="W108" s="345"/>
      <c r="X108" s="345"/>
      <c r="Y108" s="345"/>
      <c r="Z108" s="345"/>
      <c r="AA108" s="345"/>
      <c r="AB108" s="345"/>
      <c r="AC108" s="345"/>
    </row>
    <row r="109" spans="2:29" ht="15.75" customHeight="1">
      <c r="B109" s="345"/>
      <c r="C109" s="345"/>
      <c r="D109" s="345"/>
      <c r="E109" s="345"/>
      <c r="F109" s="345"/>
      <c r="G109" s="345"/>
      <c r="H109" s="345"/>
      <c r="I109" s="345"/>
      <c r="J109" s="345"/>
      <c r="K109" s="345"/>
      <c r="L109" s="345"/>
      <c r="M109" s="345"/>
      <c r="N109" s="345"/>
      <c r="O109" s="345"/>
      <c r="P109" s="345"/>
      <c r="Q109" s="345"/>
      <c r="R109" s="345"/>
      <c r="S109" s="345"/>
      <c r="T109" s="345"/>
      <c r="U109" s="345"/>
      <c r="V109" s="345"/>
      <c r="W109" s="345"/>
      <c r="X109" s="345"/>
      <c r="Y109" s="345"/>
      <c r="Z109" s="345"/>
      <c r="AA109" s="345"/>
      <c r="AB109" s="345"/>
      <c r="AC109" s="345"/>
    </row>
    <row r="110" spans="2:29" ht="7.5" customHeight="1">
      <c r="B110" s="48"/>
      <c r="C110" s="48"/>
      <c r="D110" s="48"/>
      <c r="E110" s="48"/>
      <c r="F110" s="48"/>
      <c r="G110" s="48"/>
      <c r="H110" s="48"/>
      <c r="I110" s="48"/>
      <c r="J110" s="48"/>
      <c r="K110" s="48"/>
      <c r="L110" s="48"/>
      <c r="M110" s="48"/>
      <c r="N110" s="48"/>
      <c r="O110" s="48"/>
      <c r="P110" s="48"/>
      <c r="Q110" s="48"/>
      <c r="R110" s="4"/>
      <c r="S110" s="4"/>
      <c r="T110" s="4"/>
      <c r="U110" s="4"/>
      <c r="V110" s="4"/>
      <c r="W110" s="4"/>
      <c r="X110" s="4"/>
      <c r="Y110" s="4"/>
      <c r="Z110" s="4"/>
      <c r="AA110" s="4"/>
      <c r="AB110" s="4"/>
      <c r="AC110" s="4"/>
    </row>
    <row r="111" spans="2:30" ht="12.75" customHeight="1">
      <c r="B111" s="345" t="s">
        <v>21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256"/>
    </row>
    <row r="112" spans="2:30" ht="12.75" customHeight="1">
      <c r="B112" s="345"/>
      <c r="C112" s="345"/>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256"/>
    </row>
    <row r="113" spans="2:30" ht="12.75" customHeight="1">
      <c r="B113" s="345"/>
      <c r="C113" s="345"/>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256"/>
    </row>
    <row r="114" spans="2:30" ht="15" customHeight="1">
      <c r="B114" s="345"/>
      <c r="C114" s="345"/>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256"/>
    </row>
    <row r="115" spans="2:29" ht="7.5" customHeight="1">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row>
    <row r="116" spans="2:29" ht="12.75">
      <c r="B116" s="345" t="s">
        <v>22</v>
      </c>
      <c r="C116" s="345"/>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45"/>
    </row>
    <row r="117" spans="2:29" ht="12.75">
      <c r="B117" s="345"/>
      <c r="C117" s="345"/>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345"/>
      <c r="AC117" s="345"/>
    </row>
    <row r="118" spans="2:29" ht="12.75">
      <c r="B118" s="345"/>
      <c r="C118" s="345"/>
      <c r="D118" s="345"/>
      <c r="E118" s="345"/>
      <c r="F118" s="345"/>
      <c r="G118" s="345"/>
      <c r="H118" s="345"/>
      <c r="I118" s="345"/>
      <c r="J118" s="345"/>
      <c r="K118" s="345"/>
      <c r="L118" s="345"/>
      <c r="M118" s="345"/>
      <c r="N118" s="345"/>
      <c r="O118" s="345"/>
      <c r="P118" s="345"/>
      <c r="Q118" s="345"/>
      <c r="R118" s="345"/>
      <c r="S118" s="345"/>
      <c r="T118" s="345"/>
      <c r="U118" s="345"/>
      <c r="V118" s="345"/>
      <c r="W118" s="345"/>
      <c r="X118" s="345"/>
      <c r="Y118" s="345"/>
      <c r="Z118" s="345"/>
      <c r="AA118" s="345"/>
      <c r="AB118" s="345"/>
      <c r="AC118" s="345"/>
    </row>
    <row r="119" spans="2:29" ht="12.75">
      <c r="B119" s="345"/>
      <c r="C119" s="345"/>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345"/>
      <c r="AC119" s="345"/>
    </row>
    <row r="120" spans="2:29" ht="15.75" customHeight="1">
      <c r="B120" s="345"/>
      <c r="C120" s="345"/>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row>
    <row r="121" spans="2:29" ht="7.5" customHeight="1">
      <c r="B121" s="48"/>
      <c r="C121" s="48"/>
      <c r="D121" s="48"/>
      <c r="E121" s="48"/>
      <c r="F121" s="48"/>
      <c r="G121" s="48"/>
      <c r="H121" s="48"/>
      <c r="I121" s="48"/>
      <c r="J121" s="48"/>
      <c r="K121" s="48"/>
      <c r="L121" s="48"/>
      <c r="M121" s="48"/>
      <c r="N121" s="48"/>
      <c r="O121" s="48"/>
      <c r="P121" s="48"/>
      <c r="Q121" s="48"/>
      <c r="R121" s="4"/>
      <c r="S121" s="4"/>
      <c r="T121" s="4"/>
      <c r="U121" s="4"/>
      <c r="V121" s="4"/>
      <c r="W121" s="4"/>
      <c r="X121" s="4"/>
      <c r="Y121" s="4"/>
      <c r="Z121" s="4"/>
      <c r="AA121" s="4"/>
      <c r="AB121" s="4"/>
      <c r="AC121" s="4"/>
    </row>
    <row r="122" spans="2:29" ht="12.75">
      <c r="B122" s="345" t="s">
        <v>57</v>
      </c>
      <c r="C122" s="345"/>
      <c r="D122" s="345"/>
      <c r="E122" s="345"/>
      <c r="F122" s="345"/>
      <c r="G122" s="345"/>
      <c r="H122" s="345"/>
      <c r="I122" s="345"/>
      <c r="J122" s="345"/>
      <c r="K122" s="345"/>
      <c r="L122" s="345"/>
      <c r="M122" s="345"/>
      <c r="N122" s="345"/>
      <c r="O122" s="345"/>
      <c r="P122" s="345"/>
      <c r="Q122" s="345"/>
      <c r="R122" s="345"/>
      <c r="S122" s="345"/>
      <c r="T122" s="345"/>
      <c r="U122" s="345"/>
      <c r="V122" s="345"/>
      <c r="W122" s="345"/>
      <c r="X122" s="345"/>
      <c r="Y122" s="345"/>
      <c r="Z122" s="345"/>
      <c r="AA122" s="345"/>
      <c r="AB122" s="345"/>
      <c r="AC122" s="345"/>
    </row>
    <row r="123" spans="2:29" ht="12.75">
      <c r="B123" s="345"/>
      <c r="C123" s="345"/>
      <c r="D123" s="345"/>
      <c r="E123" s="345"/>
      <c r="F123" s="345"/>
      <c r="G123" s="345"/>
      <c r="H123" s="345"/>
      <c r="I123" s="345"/>
      <c r="J123" s="345"/>
      <c r="K123" s="345"/>
      <c r="L123" s="345"/>
      <c r="M123" s="345"/>
      <c r="N123" s="345"/>
      <c r="O123" s="345"/>
      <c r="P123" s="345"/>
      <c r="Q123" s="345"/>
      <c r="R123" s="345"/>
      <c r="S123" s="345"/>
      <c r="T123" s="345"/>
      <c r="U123" s="345"/>
      <c r="V123" s="345"/>
      <c r="W123" s="345"/>
      <c r="X123" s="345"/>
      <c r="Y123" s="345"/>
      <c r="Z123" s="345"/>
      <c r="AA123" s="345"/>
      <c r="AB123" s="345"/>
      <c r="AC123" s="345"/>
    </row>
    <row r="124" spans="2:29" ht="12.75">
      <c r="B124" s="345"/>
      <c r="C124" s="345"/>
      <c r="D124" s="345"/>
      <c r="E124" s="345"/>
      <c r="F124" s="345"/>
      <c r="G124" s="345"/>
      <c r="H124" s="345"/>
      <c r="I124" s="345"/>
      <c r="J124" s="345"/>
      <c r="K124" s="345"/>
      <c r="L124" s="345"/>
      <c r="M124" s="345"/>
      <c r="N124" s="345"/>
      <c r="O124" s="345"/>
      <c r="P124" s="345"/>
      <c r="Q124" s="345"/>
      <c r="R124" s="345"/>
      <c r="S124" s="345"/>
      <c r="T124" s="345"/>
      <c r="U124" s="345"/>
      <c r="V124" s="345"/>
      <c r="W124" s="345"/>
      <c r="X124" s="345"/>
      <c r="Y124" s="345"/>
      <c r="Z124" s="345"/>
      <c r="AA124" s="345"/>
      <c r="AB124" s="345"/>
      <c r="AC124" s="345"/>
    </row>
    <row r="125" spans="2:29" ht="12.75">
      <c r="B125" s="345"/>
      <c r="C125" s="345"/>
      <c r="D125" s="345"/>
      <c r="E125" s="345"/>
      <c r="F125" s="345"/>
      <c r="G125" s="345"/>
      <c r="H125" s="345"/>
      <c r="I125" s="345"/>
      <c r="J125" s="345"/>
      <c r="K125" s="345"/>
      <c r="L125" s="345"/>
      <c r="M125" s="345"/>
      <c r="N125" s="345"/>
      <c r="O125" s="345"/>
      <c r="P125" s="345"/>
      <c r="Q125" s="345"/>
      <c r="R125" s="345"/>
      <c r="S125" s="345"/>
      <c r="T125" s="345"/>
      <c r="U125" s="345"/>
      <c r="V125" s="345"/>
      <c r="W125" s="345"/>
      <c r="X125" s="345"/>
      <c r="Y125" s="345"/>
      <c r="Z125" s="345"/>
      <c r="AA125" s="345"/>
      <c r="AB125" s="345"/>
      <c r="AC125" s="345"/>
    </row>
    <row r="126" spans="2:29" ht="12.75">
      <c r="B126" s="345"/>
      <c r="C126" s="345"/>
      <c r="D126" s="345"/>
      <c r="E126" s="345"/>
      <c r="F126" s="345"/>
      <c r="G126" s="345"/>
      <c r="H126" s="345"/>
      <c r="I126" s="345"/>
      <c r="J126" s="345"/>
      <c r="K126" s="345"/>
      <c r="L126" s="345"/>
      <c r="M126" s="345"/>
      <c r="N126" s="345"/>
      <c r="O126" s="345"/>
      <c r="P126" s="345"/>
      <c r="Q126" s="345"/>
      <c r="R126" s="345"/>
      <c r="S126" s="345"/>
      <c r="T126" s="345"/>
      <c r="U126" s="345"/>
      <c r="V126" s="345"/>
      <c r="W126" s="345"/>
      <c r="X126" s="345"/>
      <c r="Y126" s="345"/>
      <c r="Z126" s="345"/>
      <c r="AA126" s="345"/>
      <c r="AB126" s="345"/>
      <c r="AC126" s="345"/>
    </row>
    <row r="127" spans="2:29" ht="12.75">
      <c r="B127" s="345"/>
      <c r="C127" s="345"/>
      <c r="D127" s="345"/>
      <c r="E127" s="345"/>
      <c r="F127" s="345"/>
      <c r="G127" s="345"/>
      <c r="H127" s="345"/>
      <c r="I127" s="345"/>
      <c r="J127" s="345"/>
      <c r="K127" s="345"/>
      <c r="L127" s="345"/>
      <c r="M127" s="345"/>
      <c r="N127" s="345"/>
      <c r="O127" s="345"/>
      <c r="P127" s="345"/>
      <c r="Q127" s="345"/>
      <c r="R127" s="345"/>
      <c r="S127" s="345"/>
      <c r="T127" s="345"/>
      <c r="U127" s="345"/>
      <c r="V127" s="345"/>
      <c r="W127" s="345"/>
      <c r="X127" s="345"/>
      <c r="Y127" s="345"/>
      <c r="Z127" s="345"/>
      <c r="AA127" s="345"/>
      <c r="AB127" s="345"/>
      <c r="AC127" s="345"/>
    </row>
    <row r="128" spans="2:29" ht="18" customHeight="1">
      <c r="B128" s="345"/>
      <c r="C128" s="345"/>
      <c r="D128" s="345"/>
      <c r="E128" s="345"/>
      <c r="F128" s="345"/>
      <c r="G128" s="345"/>
      <c r="H128" s="345"/>
      <c r="I128" s="345"/>
      <c r="J128" s="345"/>
      <c r="K128" s="345"/>
      <c r="L128" s="345"/>
      <c r="M128" s="345"/>
      <c r="N128" s="345"/>
      <c r="O128" s="345"/>
      <c r="P128" s="345"/>
      <c r="Q128" s="345"/>
      <c r="R128" s="345"/>
      <c r="S128" s="345"/>
      <c r="T128" s="345"/>
      <c r="U128" s="345"/>
      <c r="V128" s="345"/>
      <c r="W128" s="345"/>
      <c r="X128" s="345"/>
      <c r="Y128" s="345"/>
      <c r="Z128" s="345"/>
      <c r="AA128" s="345"/>
      <c r="AB128" s="345"/>
      <c r="AC128" s="345"/>
    </row>
    <row r="129" spans="2:29" ht="7.5" customHeight="1">
      <c r="B129" s="48"/>
      <c r="C129" s="48"/>
      <c r="D129" s="48"/>
      <c r="E129" s="48"/>
      <c r="F129" s="48"/>
      <c r="G129" s="48"/>
      <c r="H129" s="48"/>
      <c r="I129" s="48"/>
      <c r="J129" s="48"/>
      <c r="K129" s="48"/>
      <c r="L129" s="48"/>
      <c r="M129" s="48"/>
      <c r="N129" s="48"/>
      <c r="O129" s="48"/>
      <c r="P129" s="48"/>
      <c r="Q129" s="48"/>
      <c r="R129" s="4"/>
      <c r="S129" s="4"/>
      <c r="T129" s="4"/>
      <c r="U129" s="4"/>
      <c r="V129" s="4"/>
      <c r="W129" s="4"/>
      <c r="X129" s="4"/>
      <c r="Y129" s="4"/>
      <c r="Z129" s="4"/>
      <c r="AA129" s="4"/>
      <c r="AB129" s="4"/>
      <c r="AC129" s="4"/>
    </row>
    <row r="130" spans="2:29" ht="12.75" customHeight="1">
      <c r="B130" s="345" t="s">
        <v>17</v>
      </c>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row>
    <row r="131" spans="2:29" ht="12.75" customHeight="1">
      <c r="B131" s="345"/>
      <c r="C131" s="407"/>
      <c r="D131" s="407"/>
      <c r="E131" s="407"/>
      <c r="F131" s="407"/>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row>
    <row r="132" spans="2:29" ht="15" customHeight="1">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row>
    <row r="133" spans="2:29" ht="7.5" customHeight="1">
      <c r="B133" s="48"/>
      <c r="C133" s="48"/>
      <c r="D133" s="48"/>
      <c r="E133" s="48"/>
      <c r="F133" s="48"/>
      <c r="G133" s="48"/>
      <c r="H133" s="48"/>
      <c r="I133" s="48"/>
      <c r="J133" s="48"/>
      <c r="K133" s="48"/>
      <c r="L133" s="48"/>
      <c r="M133" s="48"/>
      <c r="N133" s="48"/>
      <c r="O133" s="48"/>
      <c r="P133" s="48"/>
      <c r="Q133" s="48"/>
      <c r="R133" s="4"/>
      <c r="S133" s="4"/>
      <c r="T133" s="4"/>
      <c r="U133" s="4"/>
      <c r="V133" s="4"/>
      <c r="W133" s="4"/>
      <c r="X133" s="4"/>
      <c r="Y133" s="4"/>
      <c r="Z133" s="4"/>
      <c r="AA133" s="4"/>
      <c r="AB133" s="4"/>
      <c r="AC133" s="4"/>
    </row>
    <row r="134" spans="2:29" ht="12.75">
      <c r="B134" s="345" t="s">
        <v>49</v>
      </c>
      <c r="C134" s="345"/>
      <c r="D134" s="345"/>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c r="AA134" s="345"/>
      <c r="AB134" s="345"/>
      <c r="AC134" s="345"/>
    </row>
    <row r="135" spans="2:29" ht="12.75">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row>
    <row r="136" spans="2:29" ht="12.75">
      <c r="B136" s="345"/>
      <c r="C136" s="345"/>
      <c r="D136" s="345"/>
      <c r="E136" s="345"/>
      <c r="F136" s="345"/>
      <c r="G136" s="345"/>
      <c r="H136" s="345"/>
      <c r="I136" s="345"/>
      <c r="J136" s="345"/>
      <c r="K136" s="345"/>
      <c r="L136" s="345"/>
      <c r="M136" s="345"/>
      <c r="N136" s="345"/>
      <c r="O136" s="345"/>
      <c r="P136" s="345"/>
      <c r="Q136" s="345"/>
      <c r="R136" s="345"/>
      <c r="S136" s="345"/>
      <c r="T136" s="345"/>
      <c r="U136" s="345"/>
      <c r="V136" s="345"/>
      <c r="W136" s="345"/>
      <c r="X136" s="345"/>
      <c r="Y136" s="345"/>
      <c r="Z136" s="345"/>
      <c r="AA136" s="345"/>
      <c r="AB136" s="345"/>
      <c r="AC136" s="345"/>
    </row>
    <row r="137" spans="2:29" ht="12.75">
      <c r="B137" s="345"/>
      <c r="C137" s="345"/>
      <c r="D137" s="345"/>
      <c r="E137" s="345"/>
      <c r="F137" s="345"/>
      <c r="G137" s="345"/>
      <c r="H137" s="345"/>
      <c r="I137" s="345"/>
      <c r="J137" s="345"/>
      <c r="K137" s="345"/>
      <c r="L137" s="345"/>
      <c r="M137" s="345"/>
      <c r="N137" s="345"/>
      <c r="O137" s="345"/>
      <c r="P137" s="345"/>
      <c r="Q137" s="345"/>
      <c r="R137" s="345"/>
      <c r="S137" s="345"/>
      <c r="T137" s="345"/>
      <c r="U137" s="345"/>
      <c r="V137" s="345"/>
      <c r="W137" s="345"/>
      <c r="X137" s="345"/>
      <c r="Y137" s="345"/>
      <c r="Z137" s="345"/>
      <c r="AA137" s="345"/>
      <c r="AB137" s="345"/>
      <c r="AC137" s="345"/>
    </row>
    <row r="138" spans="2:29" ht="17.25" customHeight="1">
      <c r="B138" s="345"/>
      <c r="C138" s="345"/>
      <c r="D138" s="345"/>
      <c r="E138" s="345"/>
      <c r="F138" s="345"/>
      <c r="G138" s="345"/>
      <c r="H138" s="345"/>
      <c r="I138" s="345"/>
      <c r="J138" s="345"/>
      <c r="K138" s="345"/>
      <c r="L138" s="345"/>
      <c r="M138" s="345"/>
      <c r="N138" s="345"/>
      <c r="O138" s="345"/>
      <c r="P138" s="345"/>
      <c r="Q138" s="345"/>
      <c r="R138" s="345"/>
      <c r="S138" s="345"/>
      <c r="T138" s="345"/>
      <c r="U138" s="345"/>
      <c r="V138" s="345"/>
      <c r="W138" s="345"/>
      <c r="X138" s="345"/>
      <c r="Y138" s="345"/>
      <c r="Z138" s="345"/>
      <c r="AA138" s="345"/>
      <c r="AB138" s="345"/>
      <c r="AC138" s="345"/>
    </row>
    <row r="139" spans="2:29" ht="13.5">
      <c r="B139" s="203"/>
      <c r="C139" s="203"/>
      <c r="D139" s="182" t="s">
        <v>124</v>
      </c>
      <c r="E139" s="205" t="s">
        <v>125</v>
      </c>
      <c r="F139" s="211" t="s">
        <v>95</v>
      </c>
      <c r="G139" s="205">
        <f>M60</f>
        <v>3</v>
      </c>
      <c r="H139" s="211" t="s">
        <v>95</v>
      </c>
      <c r="I139" s="150">
        <v>0.5</v>
      </c>
      <c r="L139" s="182" t="s">
        <v>126</v>
      </c>
      <c r="M139" s="205" t="s">
        <v>127</v>
      </c>
      <c r="N139" s="211" t="s">
        <v>95</v>
      </c>
      <c r="O139" s="207">
        <f>N60</f>
        <v>1</v>
      </c>
      <c r="P139" s="211" t="s">
        <v>95</v>
      </c>
      <c r="Q139" s="182">
        <v>0.167</v>
      </c>
      <c r="T139" s="210" t="s">
        <v>97</v>
      </c>
      <c r="U139" s="44" t="s">
        <v>98</v>
      </c>
      <c r="V139" s="264" t="s">
        <v>95</v>
      </c>
      <c r="W139" s="44">
        <f>O60</f>
        <v>2</v>
      </c>
      <c r="X139" s="264" t="s">
        <v>95</v>
      </c>
      <c r="Y139" s="210">
        <f>0.33</f>
        <v>0.33</v>
      </c>
      <c r="Z139" s="6"/>
      <c r="AA139" s="6"/>
      <c r="AB139" s="6"/>
      <c r="AC139" s="6"/>
    </row>
    <row r="140" spans="2:29" ht="13.5">
      <c r="B140" s="203"/>
      <c r="C140" s="203"/>
      <c r="D140" s="182"/>
      <c r="E140" s="208" t="s">
        <v>128</v>
      </c>
      <c r="F140" s="211"/>
      <c r="G140" s="209">
        <f>$L$60</f>
        <v>6</v>
      </c>
      <c r="H140" s="211"/>
      <c r="I140" s="150"/>
      <c r="L140" s="182"/>
      <c r="M140" s="208" t="s">
        <v>128</v>
      </c>
      <c r="N140" s="211"/>
      <c r="O140" s="209">
        <f>$L$60</f>
        <v>6</v>
      </c>
      <c r="P140" s="211"/>
      <c r="Q140" s="182"/>
      <c r="T140" s="210"/>
      <c r="U140" s="45" t="s">
        <v>99</v>
      </c>
      <c r="V140" s="264"/>
      <c r="W140" s="46">
        <f>$L$60</f>
        <v>6</v>
      </c>
      <c r="X140" s="264"/>
      <c r="Y140" s="210"/>
      <c r="Z140" s="6"/>
      <c r="AA140" s="6"/>
      <c r="AB140" s="6"/>
      <c r="AC140" s="6"/>
    </row>
    <row r="141" spans="2:29" ht="7.5" customHeight="1">
      <c r="B141" s="203"/>
      <c r="C141" s="203"/>
      <c r="D141" s="203"/>
      <c r="E141" s="203"/>
      <c r="F141" s="203"/>
      <c r="G141" s="203"/>
      <c r="H141" s="203"/>
      <c r="I141" s="203"/>
      <c r="J141" s="203"/>
      <c r="K141" s="203"/>
      <c r="L141" s="203"/>
      <c r="M141" s="203"/>
      <c r="N141" s="203"/>
      <c r="O141" s="203"/>
      <c r="P141" s="203"/>
      <c r="Q141" s="203"/>
      <c r="R141" s="6"/>
      <c r="S141" s="6"/>
      <c r="T141" s="6"/>
      <c r="U141" s="6"/>
      <c r="V141" s="6"/>
      <c r="W141" s="6"/>
      <c r="X141" s="6"/>
      <c r="Y141" s="6"/>
      <c r="Z141" s="6"/>
      <c r="AA141" s="6"/>
      <c r="AB141" s="6"/>
      <c r="AC141" s="6"/>
    </row>
    <row r="142" spans="2:29" ht="12.75">
      <c r="B142" s="203"/>
      <c r="C142" s="203"/>
      <c r="D142" s="204" t="s">
        <v>129</v>
      </c>
      <c r="E142" s="49" t="s">
        <v>94</v>
      </c>
      <c r="F142" s="204" t="s">
        <v>130</v>
      </c>
      <c r="G142" s="49" t="s">
        <v>94</v>
      </c>
      <c r="H142" s="204" t="s">
        <v>131</v>
      </c>
      <c r="I142" s="206" t="s">
        <v>95</v>
      </c>
      <c r="J142" s="47">
        <f>I139</f>
        <v>0.5</v>
      </c>
      <c r="K142" s="49" t="s">
        <v>94</v>
      </c>
      <c r="L142" s="48">
        <f>Q139</f>
        <v>0.167</v>
      </c>
      <c r="M142" s="49" t="s">
        <v>94</v>
      </c>
      <c r="N142" s="48">
        <f>Y139</f>
        <v>0.33</v>
      </c>
      <c r="O142" s="257" t="s">
        <v>95</v>
      </c>
      <c r="P142" s="212">
        <f>J142+L142+N142</f>
        <v>0.9970000000000001</v>
      </c>
      <c r="Q142" s="203"/>
      <c r="R142" s="6"/>
      <c r="S142" s="6"/>
      <c r="T142" s="6"/>
      <c r="U142" s="6"/>
      <c r="V142" s="6"/>
      <c r="W142" s="6"/>
      <c r="X142" s="6"/>
      <c r="Y142" s="6"/>
      <c r="Z142" s="6"/>
      <c r="AA142" s="6"/>
      <c r="AB142" s="6"/>
      <c r="AC142" s="6"/>
    </row>
    <row r="143" spans="2:29" ht="7.5" customHeight="1">
      <c r="B143" s="48"/>
      <c r="C143" s="48"/>
      <c r="D143" s="204"/>
      <c r="E143" s="48"/>
      <c r="F143" s="204"/>
      <c r="G143" s="48"/>
      <c r="H143" s="204"/>
      <c r="I143" s="206"/>
      <c r="J143" s="48"/>
      <c r="K143" s="48"/>
      <c r="L143" s="48"/>
      <c r="M143" s="48"/>
      <c r="N143" s="48"/>
      <c r="O143" s="48"/>
      <c r="P143" s="48"/>
      <c r="Q143" s="48"/>
      <c r="R143" s="4"/>
      <c r="S143" s="4"/>
      <c r="T143" s="4"/>
      <c r="U143" s="4"/>
      <c r="V143" s="4"/>
      <c r="W143" s="4"/>
      <c r="X143" s="4"/>
      <c r="Y143" s="4"/>
      <c r="Z143" s="4"/>
      <c r="AA143" s="4"/>
      <c r="AB143" s="4"/>
      <c r="AC143" s="4"/>
    </row>
    <row r="144" spans="2:29" ht="12.75">
      <c r="B144" s="345" t="s">
        <v>18</v>
      </c>
      <c r="C144" s="345"/>
      <c r="D144" s="345"/>
      <c r="E144" s="345"/>
      <c r="F144" s="345"/>
      <c r="G144" s="345"/>
      <c r="H144" s="345"/>
      <c r="I144" s="345"/>
      <c r="J144" s="345"/>
      <c r="K144" s="345"/>
      <c r="L144" s="345"/>
      <c r="M144" s="345"/>
      <c r="N144" s="345"/>
      <c r="O144" s="345"/>
      <c r="P144" s="345"/>
      <c r="Q144" s="345"/>
      <c r="R144" s="345"/>
      <c r="S144" s="345"/>
      <c r="T144" s="345"/>
      <c r="U144" s="345"/>
      <c r="V144" s="345"/>
      <c r="W144" s="345"/>
      <c r="X144" s="345"/>
      <c r="Y144" s="345"/>
      <c r="Z144" s="345"/>
      <c r="AA144" s="345"/>
      <c r="AB144" s="345"/>
      <c r="AC144" s="345"/>
    </row>
    <row r="145" spans="2:29" ht="12.75">
      <c r="B145" s="345"/>
      <c r="C145" s="345"/>
      <c r="D145" s="345"/>
      <c r="E145" s="345"/>
      <c r="F145" s="345"/>
      <c r="G145" s="345"/>
      <c r="H145" s="345"/>
      <c r="I145" s="345"/>
      <c r="J145" s="345"/>
      <c r="K145" s="345"/>
      <c r="L145" s="345"/>
      <c r="M145" s="345"/>
      <c r="N145" s="345"/>
      <c r="O145" s="345"/>
      <c r="P145" s="345"/>
      <c r="Q145" s="345"/>
      <c r="R145" s="345"/>
      <c r="S145" s="345"/>
      <c r="T145" s="345"/>
      <c r="U145" s="345"/>
      <c r="V145" s="345"/>
      <c r="W145" s="345"/>
      <c r="X145" s="345"/>
      <c r="Y145" s="345"/>
      <c r="Z145" s="345"/>
      <c r="AA145" s="345"/>
      <c r="AB145" s="345"/>
      <c r="AC145" s="345"/>
    </row>
    <row r="146" spans="2:29" ht="12.75">
      <c r="B146" s="345"/>
      <c r="C146" s="345"/>
      <c r="D146" s="345"/>
      <c r="E146" s="345"/>
      <c r="F146" s="345"/>
      <c r="G146" s="345"/>
      <c r="H146" s="345"/>
      <c r="I146" s="345"/>
      <c r="J146" s="345"/>
      <c r="K146" s="345"/>
      <c r="L146" s="345"/>
      <c r="M146" s="345"/>
      <c r="N146" s="345"/>
      <c r="O146" s="345"/>
      <c r="P146" s="345"/>
      <c r="Q146" s="345"/>
      <c r="R146" s="345"/>
      <c r="S146" s="345"/>
      <c r="T146" s="345"/>
      <c r="U146" s="345"/>
      <c r="V146" s="345"/>
      <c r="W146" s="345"/>
      <c r="X146" s="345"/>
      <c r="Y146" s="345"/>
      <c r="Z146" s="345"/>
      <c r="AA146" s="345"/>
      <c r="AB146" s="345"/>
      <c r="AC146" s="345"/>
    </row>
    <row r="147" spans="2:29" ht="15" customHeight="1">
      <c r="B147" s="345"/>
      <c r="C147" s="345"/>
      <c r="D147" s="345"/>
      <c r="E147" s="345"/>
      <c r="F147" s="345"/>
      <c r="G147" s="345"/>
      <c r="H147" s="345"/>
      <c r="I147" s="345"/>
      <c r="J147" s="345"/>
      <c r="K147" s="345"/>
      <c r="L147" s="345"/>
      <c r="M147" s="345"/>
      <c r="N147" s="345"/>
      <c r="O147" s="345"/>
      <c r="P147" s="345"/>
      <c r="Q147" s="345"/>
      <c r="R147" s="345"/>
      <c r="S147" s="345"/>
      <c r="T147" s="345"/>
      <c r="U147" s="345"/>
      <c r="V147" s="345"/>
      <c r="W147" s="345"/>
      <c r="X147" s="345"/>
      <c r="Y147" s="345"/>
      <c r="Z147" s="345"/>
      <c r="AA147" s="345"/>
      <c r="AB147" s="345"/>
      <c r="AC147" s="345"/>
    </row>
    <row r="148" spans="2:29" ht="12.75">
      <c r="B148" s="345" t="s">
        <v>48</v>
      </c>
      <c r="C148" s="345"/>
      <c r="D148" s="345"/>
      <c r="E148" s="345"/>
      <c r="F148" s="345"/>
      <c r="G148" s="345"/>
      <c r="H148" s="345"/>
      <c r="I148" s="345"/>
      <c r="J148" s="345"/>
      <c r="K148" s="345"/>
      <c r="L148" s="345"/>
      <c r="M148" s="345"/>
      <c r="N148" s="345"/>
      <c r="O148" s="345"/>
      <c r="P148" s="345"/>
      <c r="Q148" s="345"/>
      <c r="R148" s="345"/>
      <c r="S148" s="345"/>
      <c r="T148" s="345"/>
      <c r="U148" s="345"/>
      <c r="V148" s="345"/>
      <c r="W148" s="345"/>
      <c r="X148" s="345"/>
      <c r="Y148" s="345"/>
      <c r="Z148" s="345"/>
      <c r="AA148" s="345"/>
      <c r="AB148" s="345"/>
      <c r="AC148" s="345"/>
    </row>
    <row r="149" spans="2:29" ht="12.75">
      <c r="B149" s="345"/>
      <c r="C149" s="345"/>
      <c r="D149" s="345"/>
      <c r="E149" s="345"/>
      <c r="F149" s="345"/>
      <c r="G149" s="345"/>
      <c r="H149" s="345"/>
      <c r="I149" s="345"/>
      <c r="J149" s="345"/>
      <c r="K149" s="345"/>
      <c r="L149" s="345"/>
      <c r="M149" s="345"/>
      <c r="N149" s="345"/>
      <c r="O149" s="345"/>
      <c r="P149" s="345"/>
      <c r="Q149" s="345"/>
      <c r="R149" s="345"/>
      <c r="S149" s="345"/>
      <c r="T149" s="345"/>
      <c r="U149" s="345"/>
      <c r="V149" s="345"/>
      <c r="W149" s="345"/>
      <c r="X149" s="345"/>
      <c r="Y149" s="345"/>
      <c r="Z149" s="345"/>
      <c r="AA149" s="345"/>
      <c r="AB149" s="345"/>
      <c r="AC149" s="345"/>
    </row>
    <row r="150" spans="2:29" ht="12.75">
      <c r="B150" s="345"/>
      <c r="C150" s="345"/>
      <c r="D150" s="345"/>
      <c r="E150" s="345"/>
      <c r="F150" s="345"/>
      <c r="G150" s="345"/>
      <c r="H150" s="345"/>
      <c r="I150" s="345"/>
      <c r="J150" s="345"/>
      <c r="K150" s="345"/>
      <c r="L150" s="345"/>
      <c r="M150" s="345"/>
      <c r="N150" s="345"/>
      <c r="O150" s="345"/>
      <c r="P150" s="345"/>
      <c r="Q150" s="345"/>
      <c r="R150" s="345"/>
      <c r="S150" s="345"/>
      <c r="T150" s="345"/>
      <c r="U150" s="345"/>
      <c r="V150" s="345"/>
      <c r="W150" s="345"/>
      <c r="X150" s="345"/>
      <c r="Y150" s="345"/>
      <c r="Z150" s="345"/>
      <c r="AA150" s="345"/>
      <c r="AB150" s="345"/>
      <c r="AC150" s="345"/>
    </row>
    <row r="151" spans="2:29" ht="12.75">
      <c r="B151" s="345"/>
      <c r="C151" s="345"/>
      <c r="D151" s="345"/>
      <c r="E151" s="345"/>
      <c r="F151" s="345"/>
      <c r="G151" s="345"/>
      <c r="H151" s="345"/>
      <c r="I151" s="345"/>
      <c r="J151" s="345"/>
      <c r="K151" s="345"/>
      <c r="L151" s="345"/>
      <c r="M151" s="345"/>
      <c r="N151" s="345"/>
      <c r="O151" s="345"/>
      <c r="P151" s="345"/>
      <c r="Q151" s="345"/>
      <c r="R151" s="345"/>
      <c r="S151" s="345"/>
      <c r="T151" s="345"/>
      <c r="U151" s="345"/>
      <c r="V151" s="345"/>
      <c r="W151" s="345"/>
      <c r="X151" s="345"/>
      <c r="Y151" s="345"/>
      <c r="Z151" s="345"/>
      <c r="AA151" s="345"/>
      <c r="AB151" s="345"/>
      <c r="AC151" s="345"/>
    </row>
    <row r="152" spans="2:29" ht="15" customHeight="1">
      <c r="B152" s="345"/>
      <c r="C152" s="345"/>
      <c r="D152" s="345"/>
      <c r="E152" s="345"/>
      <c r="F152" s="345"/>
      <c r="G152" s="345"/>
      <c r="H152" s="345"/>
      <c r="I152" s="345"/>
      <c r="J152" s="345"/>
      <c r="K152" s="345"/>
      <c r="L152" s="345"/>
      <c r="M152" s="345"/>
      <c r="N152" s="345"/>
      <c r="O152" s="345"/>
      <c r="P152" s="345"/>
      <c r="Q152" s="345"/>
      <c r="R152" s="345"/>
      <c r="S152" s="345"/>
      <c r="T152" s="345"/>
      <c r="U152" s="345"/>
      <c r="V152" s="345"/>
      <c r="W152" s="345"/>
      <c r="X152" s="345"/>
      <c r="Y152" s="345"/>
      <c r="Z152" s="345"/>
      <c r="AA152" s="345"/>
      <c r="AB152" s="345"/>
      <c r="AC152" s="345"/>
    </row>
    <row r="153" spans="2:29" ht="7.5" customHeight="1">
      <c r="B153" s="48"/>
      <c r="C153" s="48"/>
      <c r="D153" s="48"/>
      <c r="E153" s="48"/>
      <c r="F153" s="48"/>
      <c r="G153" s="48"/>
      <c r="H153" s="48"/>
      <c r="I153" s="48"/>
      <c r="J153" s="48"/>
      <c r="K153" s="48"/>
      <c r="L153" s="48"/>
      <c r="M153" s="48"/>
      <c r="N153" s="48"/>
      <c r="O153" s="48"/>
      <c r="P153" s="48"/>
      <c r="Q153" s="48"/>
      <c r="R153" s="4"/>
      <c r="S153" s="4"/>
      <c r="T153" s="4"/>
      <c r="U153" s="4"/>
      <c r="V153" s="4"/>
      <c r="W153" s="4"/>
      <c r="X153" s="4"/>
      <c r="Y153" s="4"/>
      <c r="Z153" s="4"/>
      <c r="AA153" s="4"/>
      <c r="AB153" s="4"/>
      <c r="AC153" s="4"/>
    </row>
    <row r="154" spans="2:29" ht="13.5">
      <c r="B154" s="48"/>
      <c r="C154" s="48"/>
      <c r="D154" s="48"/>
      <c r="E154" s="48"/>
      <c r="H154" s="213" t="s">
        <v>132</v>
      </c>
      <c r="I154" s="214" t="s">
        <v>63</v>
      </c>
      <c r="J154" s="215" t="s">
        <v>94</v>
      </c>
      <c r="K154" s="214" t="s">
        <v>133</v>
      </c>
      <c r="L154" s="214" t="s">
        <v>64</v>
      </c>
      <c r="M154" s="215" t="s">
        <v>94</v>
      </c>
      <c r="N154" s="214" t="s">
        <v>134</v>
      </c>
      <c r="O154" s="214" t="s">
        <v>66</v>
      </c>
      <c r="P154" s="215" t="s">
        <v>95</v>
      </c>
      <c r="Q154" s="42" t="s">
        <v>96</v>
      </c>
      <c r="R154" s="43" t="s">
        <v>83</v>
      </c>
      <c r="S154" s="4"/>
      <c r="T154" s="4"/>
      <c r="U154" s="4"/>
      <c r="V154" s="4"/>
      <c r="W154" s="4"/>
      <c r="X154" s="4"/>
      <c r="Y154" s="4"/>
      <c r="Z154" s="4"/>
      <c r="AA154" s="4"/>
      <c r="AB154" s="4"/>
      <c r="AC154" s="4"/>
    </row>
    <row r="155" spans="2:29" ht="13.5">
      <c r="B155" s="48"/>
      <c r="C155" s="48"/>
      <c r="D155" s="48"/>
      <c r="E155" s="48"/>
      <c r="H155" s="216">
        <f>M$61</f>
        <v>0.5</v>
      </c>
      <c r="I155" s="217">
        <f>U65</f>
        <v>100</v>
      </c>
      <c r="J155" s="218" t="s">
        <v>94</v>
      </c>
      <c r="K155" s="219">
        <f>N$61</f>
        <v>0.16666666666666666</v>
      </c>
      <c r="L155" s="217">
        <f>V65</f>
        <v>0</v>
      </c>
      <c r="M155" s="218" t="s">
        <v>94</v>
      </c>
      <c r="N155" s="219">
        <f>O$61</f>
        <v>0.3333333333333333</v>
      </c>
      <c r="O155" s="217">
        <f>W65</f>
        <v>25</v>
      </c>
      <c r="P155" s="220" t="s">
        <v>95</v>
      </c>
      <c r="Q155" s="221">
        <f>H155*I155+K155*L155+N155*O155</f>
        <v>58.33333333333333</v>
      </c>
      <c r="R155" s="50">
        <v>4</v>
      </c>
      <c r="S155" s="4"/>
      <c r="T155" s="4"/>
      <c r="U155" s="4"/>
      <c r="V155" s="4"/>
      <c r="W155" s="4"/>
      <c r="X155" s="4"/>
      <c r="Y155" s="4"/>
      <c r="Z155" s="4"/>
      <c r="AA155" s="4"/>
      <c r="AB155" s="4"/>
      <c r="AC155" s="4"/>
    </row>
    <row r="156" spans="2:29" ht="13.5">
      <c r="B156" s="48"/>
      <c r="C156" s="48"/>
      <c r="D156" s="48"/>
      <c r="E156" s="48"/>
      <c r="H156" s="222">
        <f>M$61</f>
        <v>0.5</v>
      </c>
      <c r="I156" s="223">
        <f>U66</f>
        <v>120</v>
      </c>
      <c r="J156" s="224" t="s">
        <v>94</v>
      </c>
      <c r="K156" s="225">
        <f>N$61</f>
        <v>0.16666666666666666</v>
      </c>
      <c r="L156" s="223">
        <f>V66</f>
        <v>99</v>
      </c>
      <c r="M156" s="224" t="s">
        <v>94</v>
      </c>
      <c r="N156" s="225">
        <f>O$61</f>
        <v>0.3333333333333333</v>
      </c>
      <c r="O156" s="223">
        <f>W66</f>
        <v>100</v>
      </c>
      <c r="P156" s="226" t="s">
        <v>95</v>
      </c>
      <c r="Q156" s="227">
        <f>H156*I156+K156*L156+N156*O156</f>
        <v>109.83333333333333</v>
      </c>
      <c r="R156" s="50">
        <v>1</v>
      </c>
      <c r="S156" s="4"/>
      <c r="T156" s="4"/>
      <c r="U156" s="4"/>
      <c r="V156" s="4"/>
      <c r="W156" s="4"/>
      <c r="X156" s="4"/>
      <c r="Y156" s="4"/>
      <c r="Z156" s="4"/>
      <c r="AA156" s="4"/>
      <c r="AB156" s="4"/>
      <c r="AC156" s="4"/>
    </row>
    <row r="157" spans="2:29" ht="13.5">
      <c r="B157" s="48"/>
      <c r="C157" s="48"/>
      <c r="D157" s="48"/>
      <c r="E157" s="48"/>
      <c r="H157" s="222">
        <f>M$61</f>
        <v>0.5</v>
      </c>
      <c r="I157" s="223">
        <f>U67</f>
        <v>110.00000000000001</v>
      </c>
      <c r="J157" s="224" t="s">
        <v>94</v>
      </c>
      <c r="K157" s="225">
        <f>N$61</f>
        <v>0.16666666666666666</v>
      </c>
      <c r="L157" s="223">
        <f>V67</f>
        <v>99</v>
      </c>
      <c r="M157" s="224" t="s">
        <v>94</v>
      </c>
      <c r="N157" s="225">
        <f>O$61</f>
        <v>0.3333333333333333</v>
      </c>
      <c r="O157" s="223">
        <f>W67</f>
        <v>50</v>
      </c>
      <c r="P157" s="226" t="s">
        <v>95</v>
      </c>
      <c r="Q157" s="227">
        <f>H157*I157+K157*L157+N157*O157</f>
        <v>88.16666666666666</v>
      </c>
      <c r="R157" s="50">
        <v>2</v>
      </c>
      <c r="S157" s="4"/>
      <c r="T157" s="4"/>
      <c r="U157" s="4"/>
      <c r="V157" s="4"/>
      <c r="W157" s="4"/>
      <c r="X157" s="4"/>
      <c r="Y157" s="4"/>
      <c r="Z157" s="4"/>
      <c r="AA157" s="4"/>
      <c r="AB157" s="4"/>
      <c r="AC157" s="4"/>
    </row>
    <row r="158" spans="2:29" ht="13.5">
      <c r="B158" s="48"/>
      <c r="C158" s="48"/>
      <c r="D158" s="48"/>
      <c r="E158" s="48"/>
      <c r="H158" s="228">
        <f>M$61</f>
        <v>0.5</v>
      </c>
      <c r="I158" s="207">
        <f>U68</f>
        <v>105</v>
      </c>
      <c r="J158" s="229" t="s">
        <v>94</v>
      </c>
      <c r="K158" s="230">
        <f>N$61</f>
        <v>0.16666666666666666</v>
      </c>
      <c r="L158" s="207">
        <f>V68</f>
        <v>99</v>
      </c>
      <c r="M158" s="229" t="s">
        <v>94</v>
      </c>
      <c r="N158" s="230">
        <f>O$61</f>
        <v>0.3333333333333333</v>
      </c>
      <c r="O158" s="207">
        <f>W68</f>
        <v>100</v>
      </c>
      <c r="P158" s="231" t="s">
        <v>95</v>
      </c>
      <c r="Q158" s="232">
        <f>H158*I158+K158*L158+N158*O158</f>
        <v>102.33333333333333</v>
      </c>
      <c r="R158" s="50">
        <v>3</v>
      </c>
      <c r="S158" s="4"/>
      <c r="T158" s="4"/>
      <c r="U158" s="4"/>
      <c r="V158" s="4"/>
      <c r="W158" s="4"/>
      <c r="X158" s="4"/>
      <c r="Y158" s="4"/>
      <c r="Z158" s="4"/>
      <c r="AA158" s="4"/>
      <c r="AB158" s="4"/>
      <c r="AC158" s="4"/>
    </row>
    <row r="159" ht="7.5" customHeight="1"/>
    <row r="160" spans="2:29" ht="12.75" customHeight="1">
      <c r="B160" s="345" t="s">
        <v>19</v>
      </c>
      <c r="C160" s="345"/>
      <c r="D160" s="345"/>
      <c r="E160" s="345"/>
      <c r="F160" s="345"/>
      <c r="G160" s="345"/>
      <c r="H160" s="345"/>
      <c r="I160" s="345"/>
      <c r="J160" s="345"/>
      <c r="K160" s="345"/>
      <c r="L160" s="345"/>
      <c r="M160" s="345"/>
      <c r="N160" s="345"/>
      <c r="O160" s="345"/>
      <c r="P160" s="345"/>
      <c r="Q160" s="345"/>
      <c r="R160" s="345"/>
      <c r="S160" s="345"/>
      <c r="T160" s="345"/>
      <c r="U160" s="345"/>
      <c r="V160" s="345"/>
      <c r="W160" s="345"/>
      <c r="X160" s="345"/>
      <c r="Y160" s="345"/>
      <c r="Z160" s="345"/>
      <c r="AA160" s="345"/>
      <c r="AB160" s="345"/>
      <c r="AC160" s="345"/>
    </row>
    <row r="161" spans="2:29" ht="12.75">
      <c r="B161" s="345"/>
      <c r="C161" s="345"/>
      <c r="D161" s="345"/>
      <c r="E161" s="345"/>
      <c r="F161" s="345"/>
      <c r="G161" s="345"/>
      <c r="H161" s="345"/>
      <c r="I161" s="345"/>
      <c r="J161" s="345"/>
      <c r="K161" s="345"/>
      <c r="L161" s="345"/>
      <c r="M161" s="345"/>
      <c r="N161" s="345"/>
      <c r="O161" s="345"/>
      <c r="P161" s="345"/>
      <c r="Q161" s="345"/>
      <c r="R161" s="345"/>
      <c r="S161" s="345"/>
      <c r="T161" s="345"/>
      <c r="U161" s="345"/>
      <c r="V161" s="345"/>
      <c r="W161" s="345"/>
      <c r="X161" s="345"/>
      <c r="Y161" s="345"/>
      <c r="Z161" s="345"/>
      <c r="AA161" s="345"/>
      <c r="AB161" s="345"/>
      <c r="AC161" s="345"/>
    </row>
    <row r="162" spans="2:29" ht="18" customHeight="1">
      <c r="B162" s="345"/>
      <c r="C162" s="345"/>
      <c r="D162" s="345"/>
      <c r="E162" s="345"/>
      <c r="F162" s="345"/>
      <c r="G162" s="345"/>
      <c r="H162" s="345"/>
      <c r="I162" s="345"/>
      <c r="J162" s="345"/>
      <c r="K162" s="345"/>
      <c r="L162" s="345"/>
      <c r="M162" s="345"/>
      <c r="N162" s="345"/>
      <c r="O162" s="345"/>
      <c r="P162" s="345"/>
      <c r="Q162" s="345"/>
      <c r="R162" s="345"/>
      <c r="S162" s="345"/>
      <c r="T162" s="345"/>
      <c r="U162" s="345"/>
      <c r="V162" s="345"/>
      <c r="W162" s="345"/>
      <c r="X162" s="345"/>
      <c r="Y162" s="345"/>
      <c r="Z162" s="345"/>
      <c r="AA162" s="345"/>
      <c r="AB162" s="345"/>
      <c r="AC162" s="345"/>
    </row>
    <row r="163" spans="2:3" ht="12.75">
      <c r="B163" s="110">
        <v>1</v>
      </c>
      <c r="C163" s="101" t="s">
        <v>6</v>
      </c>
    </row>
    <row r="164" spans="2:3" ht="12.75">
      <c r="B164" s="110">
        <v>2</v>
      </c>
      <c r="C164" s="101" t="s">
        <v>7</v>
      </c>
    </row>
    <row r="165" spans="2:3" ht="12.75">
      <c r="B165" s="110">
        <v>3</v>
      </c>
      <c r="C165" s="101" t="s">
        <v>8</v>
      </c>
    </row>
    <row r="166" spans="2:19" ht="12.75">
      <c r="B166" s="110">
        <v>4</v>
      </c>
      <c r="C166" s="101" t="s">
        <v>9</v>
      </c>
      <c r="S166" s="101"/>
    </row>
    <row r="167" spans="2:3" ht="12.75">
      <c r="B167" s="110">
        <v>5</v>
      </c>
      <c r="C167" s="101" t="s">
        <v>50</v>
      </c>
    </row>
    <row r="168" spans="2:3" ht="12.75">
      <c r="B168" s="110"/>
      <c r="C168" s="101" t="s">
        <v>10</v>
      </c>
    </row>
    <row r="169" spans="2:3" ht="12.75">
      <c r="B169" s="110">
        <v>6</v>
      </c>
      <c r="C169" s="101" t="s">
        <v>12</v>
      </c>
    </row>
    <row r="170" ht="12.75">
      <c r="C170" s="101" t="s">
        <v>11</v>
      </c>
    </row>
    <row r="171" spans="2:3" ht="12.75">
      <c r="B171" s="110">
        <v>7</v>
      </c>
      <c r="C171" s="101" t="s">
        <v>101</v>
      </c>
    </row>
    <row r="172" spans="2:3" ht="12.75">
      <c r="B172" s="110">
        <v>8</v>
      </c>
      <c r="C172" s="101" t="s">
        <v>102</v>
      </c>
    </row>
    <row r="173" ht="7.5" customHeight="1"/>
    <row r="174" spans="2:29" ht="12.75">
      <c r="B174" s="345" t="s">
        <v>20</v>
      </c>
      <c r="C174" s="345"/>
      <c r="D174" s="345"/>
      <c r="E174" s="345"/>
      <c r="F174" s="345"/>
      <c r="G174" s="345"/>
      <c r="H174" s="345"/>
      <c r="I174" s="345"/>
      <c r="J174" s="345"/>
      <c r="K174" s="345"/>
      <c r="L174" s="345"/>
      <c r="M174" s="345"/>
      <c r="N174" s="345"/>
      <c r="O174" s="345"/>
      <c r="P174" s="345"/>
      <c r="Q174" s="345"/>
      <c r="R174" s="345"/>
      <c r="S174" s="345"/>
      <c r="T174" s="345"/>
      <c r="U174" s="345"/>
      <c r="V174" s="345"/>
      <c r="W174" s="345"/>
      <c r="X174" s="345"/>
      <c r="Y174" s="345"/>
      <c r="Z174" s="345"/>
      <c r="AA174" s="345"/>
      <c r="AB174" s="345"/>
      <c r="AC174" s="345"/>
    </row>
    <row r="175" spans="2:29" ht="12.75">
      <c r="B175" s="345"/>
      <c r="C175" s="345"/>
      <c r="D175" s="345"/>
      <c r="E175" s="345"/>
      <c r="F175" s="345"/>
      <c r="G175" s="345"/>
      <c r="H175" s="345"/>
      <c r="I175" s="345"/>
      <c r="J175" s="345"/>
      <c r="K175" s="345"/>
      <c r="L175" s="345"/>
      <c r="M175" s="345"/>
      <c r="N175" s="345"/>
      <c r="O175" s="345"/>
      <c r="P175" s="345"/>
      <c r="Q175" s="345"/>
      <c r="R175" s="345"/>
      <c r="S175" s="345"/>
      <c r="T175" s="345"/>
      <c r="U175" s="345"/>
      <c r="V175" s="345"/>
      <c r="W175" s="345"/>
      <c r="X175" s="345"/>
      <c r="Y175" s="345"/>
      <c r="Z175" s="345"/>
      <c r="AA175" s="345"/>
      <c r="AB175" s="345"/>
      <c r="AC175" s="345"/>
    </row>
    <row r="176" spans="2:29" ht="18" customHeight="1">
      <c r="B176" s="345"/>
      <c r="C176" s="345"/>
      <c r="D176" s="345"/>
      <c r="E176" s="345"/>
      <c r="F176" s="345"/>
      <c r="G176" s="345"/>
      <c r="H176" s="345"/>
      <c r="I176" s="345"/>
      <c r="J176" s="345"/>
      <c r="K176" s="345"/>
      <c r="L176" s="345"/>
      <c r="M176" s="345"/>
      <c r="N176" s="345"/>
      <c r="O176" s="345"/>
      <c r="P176" s="345"/>
      <c r="Q176" s="345"/>
      <c r="R176" s="345"/>
      <c r="S176" s="345"/>
      <c r="T176" s="345"/>
      <c r="U176" s="345"/>
      <c r="V176" s="345"/>
      <c r="W176" s="345"/>
      <c r="X176" s="345"/>
      <c r="Y176" s="345"/>
      <c r="Z176" s="345"/>
      <c r="AA176" s="345"/>
      <c r="AB176" s="345"/>
      <c r="AC176" s="345"/>
    </row>
  </sheetData>
  <sheetProtection password="CC1D" sheet="1" objects="1" scenarios="1"/>
  <mergeCells count="97">
    <mergeCell ref="O8:T8"/>
    <mergeCell ref="O9:T9"/>
    <mergeCell ref="O10:T10"/>
    <mergeCell ref="B6:G6"/>
    <mergeCell ref="N6:O6"/>
    <mergeCell ref="C7:M7"/>
    <mergeCell ref="C8:M8"/>
    <mergeCell ref="C9:M9"/>
    <mergeCell ref="C10:M10"/>
    <mergeCell ref="P26:Q26"/>
    <mergeCell ref="B116:AC120"/>
    <mergeCell ref="H22:I22"/>
    <mergeCell ref="P17:Q17"/>
    <mergeCell ref="S17:T17"/>
    <mergeCell ref="W7:AC7"/>
    <mergeCell ref="B130:AC132"/>
    <mergeCell ref="B1:AC4"/>
    <mergeCell ref="C64:I64"/>
    <mergeCell ref="B62:I62"/>
    <mergeCell ref="H61:I61"/>
    <mergeCell ref="W8:AC8"/>
    <mergeCell ref="W10:AC10"/>
    <mergeCell ref="W12:AC12"/>
    <mergeCell ref="H38:I38"/>
    <mergeCell ref="B122:AC128"/>
    <mergeCell ref="B134:AC138"/>
    <mergeCell ref="B144:AC147"/>
    <mergeCell ref="B148:AC152"/>
    <mergeCell ref="D139:D140"/>
    <mergeCell ref="F139:F140"/>
    <mergeCell ref="H139:H140"/>
    <mergeCell ref="I139:I140"/>
    <mergeCell ref="L139:L140"/>
    <mergeCell ref="N139:N140"/>
    <mergeCell ref="X139:X140"/>
    <mergeCell ref="Y139:Y140"/>
    <mergeCell ref="B160:AC162"/>
    <mergeCell ref="B174:AC176"/>
    <mergeCell ref="P139:P140"/>
    <mergeCell ref="Q139:Q140"/>
    <mergeCell ref="T139:T140"/>
    <mergeCell ref="V139:V140"/>
    <mergeCell ref="Z62:Z64"/>
    <mergeCell ref="B111:AC114"/>
    <mergeCell ref="C50:I50"/>
    <mergeCell ref="M46:N46"/>
    <mergeCell ref="B81:AC88"/>
    <mergeCell ref="B107:AC109"/>
    <mergeCell ref="H46:I46"/>
    <mergeCell ref="H51:I51"/>
    <mergeCell ref="J51:O51"/>
    <mergeCell ref="P50:Q50"/>
    <mergeCell ref="P16:T16"/>
    <mergeCell ref="U16:AC16"/>
    <mergeCell ref="H43:I43"/>
    <mergeCell ref="J43:O43"/>
    <mergeCell ref="S49:T49"/>
    <mergeCell ref="M38:N38"/>
    <mergeCell ref="P33:Q33"/>
    <mergeCell ref="S33:T33"/>
    <mergeCell ref="H35:I35"/>
    <mergeCell ref="V8:V9"/>
    <mergeCell ref="V10:V11"/>
    <mergeCell ref="V12:V13"/>
    <mergeCell ref="C18:I18"/>
    <mergeCell ref="O11:T11"/>
    <mergeCell ref="O12:T12"/>
    <mergeCell ref="B16:H16"/>
    <mergeCell ref="I16:L16"/>
    <mergeCell ref="C11:M11"/>
    <mergeCell ref="C12:M12"/>
    <mergeCell ref="P42:Q42"/>
    <mergeCell ref="S25:T25"/>
    <mergeCell ref="S41:T41"/>
    <mergeCell ref="C26:I26"/>
    <mergeCell ref="C34:I34"/>
    <mergeCell ref="C42:I42"/>
    <mergeCell ref="J35:O35"/>
    <mergeCell ref="H27:I27"/>
    <mergeCell ref="J27:O27"/>
    <mergeCell ref="H30:I30"/>
    <mergeCell ref="H54:I54"/>
    <mergeCell ref="H19:I19"/>
    <mergeCell ref="J19:O19"/>
    <mergeCell ref="P18:Q18"/>
    <mergeCell ref="P25:Q25"/>
    <mergeCell ref="P34:Q34"/>
    <mergeCell ref="P41:Q41"/>
    <mergeCell ref="J42:O42"/>
    <mergeCell ref="P49:Q49"/>
    <mergeCell ref="J50:O50"/>
    <mergeCell ref="R62:Y62"/>
    <mergeCell ref="R63:T63"/>
    <mergeCell ref="U63:Y63"/>
    <mergeCell ref="J62:Q62"/>
    <mergeCell ref="J63:L63"/>
    <mergeCell ref="M63:Q63"/>
  </mergeCells>
  <conditionalFormatting sqref="M61:Q61">
    <cfRule type="expression" priority="1" dxfId="0" stopIfTrue="1">
      <formula>OR(M$60="")</formula>
    </cfRule>
  </conditionalFormatting>
  <conditionalFormatting sqref="R57">
    <cfRule type="cellIs" priority="2" dxfId="1" operator="notEqual" stopIfTrue="1">
      <formula>""</formula>
    </cfRule>
    <cfRule type="expression" priority="3" dxfId="2" stopIfTrue="1">
      <formula>OR($B13&lt;&gt;"")</formula>
    </cfRule>
  </conditionalFormatting>
  <conditionalFormatting sqref="M60:Q60">
    <cfRule type="cellIs" priority="4" dxfId="1" operator="notEqual" stopIfTrue="1">
      <formula>""</formula>
    </cfRule>
    <cfRule type="expression" priority="5" dxfId="2" stopIfTrue="1">
      <formula>OR(M$59&lt;&gt;"")</formula>
    </cfRule>
  </conditionalFormatting>
  <conditionalFormatting sqref="U65:Y70">
    <cfRule type="expression" priority="6" dxfId="0" stopIfTrue="1">
      <formula>AND(M65="")</formula>
    </cfRule>
  </conditionalFormatting>
  <conditionalFormatting sqref="Y9">
    <cfRule type="expression" priority="7" dxfId="2" stopIfTrue="1">
      <formula>OR($V$8="")</formula>
    </cfRule>
    <cfRule type="expression" priority="8" dxfId="3" stopIfTrue="1">
      <formula>OR(Y$9&lt;&gt;"")</formula>
    </cfRule>
  </conditionalFormatting>
  <conditionalFormatting sqref="AA9">
    <cfRule type="expression" priority="9" dxfId="2" stopIfTrue="1">
      <formula>OR($V$8="")</formula>
    </cfRule>
    <cfRule type="expression" priority="10" dxfId="3" stopIfTrue="1">
      <formula>OR($AA9&lt;&gt;"")</formula>
    </cfRule>
  </conditionalFormatting>
  <conditionalFormatting sqref="AC9">
    <cfRule type="expression" priority="11" dxfId="2" stopIfTrue="1">
      <formula>OR($V$8="")</formula>
    </cfRule>
    <cfRule type="expression" priority="12" dxfId="3" stopIfTrue="1">
      <formula>OR($AC9&lt;&gt;"")</formula>
    </cfRule>
  </conditionalFormatting>
  <conditionalFormatting sqref="Y11">
    <cfRule type="expression" priority="13" dxfId="2" stopIfTrue="1">
      <formula>OR($V$10="")</formula>
    </cfRule>
    <cfRule type="expression" priority="14" dxfId="3" stopIfTrue="1">
      <formula>OR($Y11&lt;&gt;"")</formula>
    </cfRule>
  </conditionalFormatting>
  <conditionalFormatting sqref="AA11">
    <cfRule type="expression" priority="15" dxfId="2" stopIfTrue="1">
      <formula>OR($V$10="")</formula>
    </cfRule>
    <cfRule type="expression" priority="16" dxfId="3" stopIfTrue="1">
      <formula>OR($AA11&lt;&gt;"")</formula>
    </cfRule>
  </conditionalFormatting>
  <conditionalFormatting sqref="AC11">
    <cfRule type="expression" priority="17" dxfId="2" stopIfTrue="1">
      <formula>OR($V$10="")</formula>
    </cfRule>
    <cfRule type="expression" priority="18" dxfId="3" stopIfTrue="1">
      <formula>OR($AC11&lt;&gt;"")</formula>
    </cfRule>
  </conditionalFormatting>
  <conditionalFormatting sqref="R19:R24">
    <cfRule type="cellIs" priority="19" dxfId="4" operator="notEqual" stopIfTrue="1">
      <formula>""</formula>
    </cfRule>
    <cfRule type="expression" priority="20" dxfId="2" stopIfTrue="1">
      <formula>OR($B7&lt;&gt;"")</formula>
    </cfRule>
  </conditionalFormatting>
  <conditionalFormatting sqref="X27:X32 R27:R32">
    <cfRule type="cellIs" priority="21" dxfId="4" operator="notEqual" stopIfTrue="1">
      <formula>""</formula>
    </cfRule>
    <cfRule type="expression" priority="22" dxfId="2" stopIfTrue="1">
      <formula>OR($B7&lt;&gt;"")</formula>
    </cfRule>
  </conditionalFormatting>
  <conditionalFormatting sqref="X35:X40 R35:R40">
    <cfRule type="cellIs" priority="23" dxfId="4" operator="notEqual" stopIfTrue="1">
      <formula>""</formula>
    </cfRule>
    <cfRule type="expression" priority="24" dxfId="2" stopIfTrue="1">
      <formula>OR($B7&lt;&gt;"")</formula>
    </cfRule>
  </conditionalFormatting>
  <conditionalFormatting sqref="R43:R48">
    <cfRule type="cellIs" priority="25" dxfId="4" operator="notEqual" stopIfTrue="1">
      <formula>""</formula>
    </cfRule>
    <cfRule type="expression" priority="26" dxfId="2" stopIfTrue="1">
      <formula>OR($B7&lt;&gt;"")</formula>
    </cfRule>
  </conditionalFormatting>
  <conditionalFormatting sqref="R51:R56">
    <cfRule type="cellIs" priority="27" dxfId="4" operator="notEqual" stopIfTrue="1">
      <formula>""</formula>
    </cfRule>
    <cfRule type="expression" priority="28" dxfId="2" stopIfTrue="1">
      <formula>OR($B7&lt;&gt;"")</formula>
    </cfRule>
  </conditionalFormatting>
  <conditionalFormatting sqref="J55 J47 M31 J23 J39">
    <cfRule type="expression" priority="29" dxfId="1" stopIfTrue="1">
      <formula>OR($B$18&lt;&gt;"")</formula>
    </cfRule>
  </conditionalFormatting>
  <conditionalFormatting sqref="J42:O42 J50:O50">
    <cfRule type="expression" priority="30" dxfId="5" stopIfTrue="1">
      <formula>OR(#REF!="")</formula>
    </cfRule>
    <cfRule type="expression" priority="31" dxfId="3" stopIfTrue="1">
      <formula>OR(#REF!&lt;&gt;"")</formula>
    </cfRule>
  </conditionalFormatting>
  <conditionalFormatting sqref="Y19:Z24 K71:L71 Y27:Y32 Y35:Z40 R65:T70">
    <cfRule type="cellIs" priority="32" dxfId="0" operator="equal" stopIfTrue="1">
      <formula>"Go"</formula>
    </cfRule>
    <cfRule type="cellIs" priority="33" dxfId="6" operator="equal" stopIfTrue="1">
      <formula>"No"</formula>
    </cfRule>
  </conditionalFormatting>
  <conditionalFormatting sqref="AA13 Y13 AC13">
    <cfRule type="expression" priority="34" dxfId="2" stopIfTrue="1">
      <formula>OR($V$12="")</formula>
    </cfRule>
    <cfRule type="expression" priority="35" dxfId="3" stopIfTrue="1">
      <formula>OR($W$12&lt;&gt;"")</formula>
    </cfRule>
  </conditionalFormatting>
  <conditionalFormatting sqref="O8:T12 W8 W10 W12">
    <cfRule type="cellIs" priority="36" dxfId="2" operator="equal" stopIfTrue="1">
      <formula>""</formula>
    </cfRule>
    <cfRule type="cellIs" priority="37" dxfId="3" operator="notEqual" stopIfTrue="1">
      <formula>""</formula>
    </cfRule>
  </conditionalFormatting>
  <conditionalFormatting sqref="C7:M12">
    <cfRule type="cellIs" priority="38" dxfId="2" operator="equal" stopIfTrue="1">
      <formula>""</formula>
    </cfRule>
    <cfRule type="cellIs" priority="39" dxfId="1" operator="notEqual" stopIfTrue="1">
      <formula>""</formula>
    </cfRule>
  </conditionalFormatting>
  <conditionalFormatting sqref="Z65:Z70">
    <cfRule type="cellIs" priority="40" dxfId="0" operator="equal" stopIfTrue="1">
      <formula>0</formula>
    </cfRule>
  </conditionalFormatting>
  <conditionalFormatting sqref="AB65:AC70">
    <cfRule type="cellIs" priority="41" dxfId="6" operator="notEqual" stopIfTrue="1">
      <formula>""</formula>
    </cfRule>
  </conditionalFormatting>
  <conditionalFormatting sqref="J19:O19 J27:O27 J35:O35 J43:O43 J51:O51">
    <cfRule type="cellIs" priority="42" dxfId="7" operator="equal" stopIfTrue="1">
      <formula>""</formula>
    </cfRule>
    <cfRule type="cellIs" priority="43" dxfId="8" operator="notEqual" stopIfTrue="1">
      <formula>""</formula>
    </cfRule>
  </conditionalFormatting>
  <conditionalFormatting sqref="X19:X24">
    <cfRule type="cellIs" priority="44" dxfId="4" operator="notEqual" stopIfTrue="1">
      <formula>""</formula>
    </cfRule>
    <cfRule type="expression" priority="45" dxfId="2" stopIfTrue="1">
      <formula>OR($B$7&lt;&gt;"")</formula>
    </cfRule>
  </conditionalFormatting>
  <conditionalFormatting sqref="C18:I18 C26:I26 C34:I34 C42:I42 C50:I50">
    <cfRule type="cellIs" priority="46" dxfId="3" operator="notEqual" stopIfTrue="1">
      <formula>""</formula>
    </cfRule>
  </conditionalFormatting>
  <printOptions horizontalCentered="1"/>
  <pageMargins left="0.43" right="0.44" top="0.51" bottom="0.41" header="0.5" footer="0.41"/>
  <pageSetup fitToHeight="3" orientation="portrait" scale="85" r:id="rId1"/>
  <rowBreaks count="2" manualBreakCount="2">
    <brk id="57" max="29" man="1"/>
    <brk id="121" max="2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Technical Management Consultancy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Simon R Mouer</dc:creator>
  <cp:keywords/>
  <dc:description/>
  <cp:lastModifiedBy>Dr. Simon R Mouer</cp:lastModifiedBy>
  <cp:lastPrinted>2005-04-19T10:14:53Z</cp:lastPrinted>
  <dcterms:created xsi:type="dcterms:W3CDTF">2003-03-15T06:13:14Z</dcterms:created>
  <dcterms:modified xsi:type="dcterms:W3CDTF">2005-04-19T13:38:27Z</dcterms:modified>
  <cp:category/>
  <cp:version/>
  <cp:contentType/>
  <cp:contentStatus/>
</cp:coreProperties>
</file>